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35" windowWidth="19170" windowHeight="5880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<sst xmlns="http://schemas.openxmlformats.org/spreadsheetml/2006/main" count="340" uniqueCount="308">
  <si>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</si>
  <si>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</si>
  <si>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</si>
  <si>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</si>
  <si>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</si>
  <si>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</si>
  <si>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</si>
  <si>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</si>
  <si>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</si>
  <si>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</si>
  <si>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</si>
  <si>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</si>
  <si>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</si>
  <si>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</si>
  <si>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</si>
  <si>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</si>
  <si>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</si>
  <si>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</si>
  <si>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</si>
  <si>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</si>
  <si>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</si>
  <si>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</si>
  <si>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</si>
  <si>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</si>
  <si>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</si>
  <si>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</si>
  <si>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</si>
  <si>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</si>
  <si>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</si>
  <si>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</si>
  <si>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</si>
  <si>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</si>
  <si>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</si>
  <si>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</si>
  <si>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</si>
  <si>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</si>
  <si>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</si>
  <si>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</si>
  <si>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</si>
  <si>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</si>
  <si>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</si>
  <si>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</si>
  <si>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</si>
  <si>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</si>
  <si>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</si>
  <si>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</si>
  <si>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</si>
  <si>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</si>
  <si>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</si>
  <si>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</si>
  <si>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</si>
  <si>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</si>
  <si>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</si>
  <si>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</si>
  <si>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</si>
  <si>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</si>
  <si>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</si>
  <si>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</si>
  <si>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</si>
  <si>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</si>
  <si>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</si>
  <si>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</si>
  <si>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</si>
  <si>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</si>
  <si>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</si>
  <si>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</si>
  <si>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</si>
  <si>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</si>
  <si>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</si>
  <si>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</si>
  <si>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</si>
  <si>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</si>
  <si>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</si>
  <si>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</si>
  <si>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</si>
  <si>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</si>
  <si>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</si>
  <si>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</si>
  <si>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</si>
  <si>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</si>
  <si>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</si>
  <si>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</si>
  <si>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</si>
  <si>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</si>
  <si>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</si>
  <si>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</si>
  <si>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</si>
  <si>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</si>
  <si>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</si>
  <si>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</si>
  <si>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</si>
  <si>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</si>
  <si>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</si>
  <si>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</si>
  <si>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</si>
  <si>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</si>
  <si>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</si>
  <si>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</si>
  <si>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</si>
  <si>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</si>
  <si>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</si>
  <si>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</si>
  <si>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</si>
  <si>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</si>
  <si>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</si>
  <si>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</si>
  <si>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</si>
  <si>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</si>
  <si>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</si>
  <si>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</si>
  <si>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</si>
  <si>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</si>
  <si>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</si>
  <si>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</si>
  <si>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</si>
  <si>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</si>
  <si>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</si>
  <si>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</si>
  <si>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</si>
  <si>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</si>
  <si>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</si>
  <si>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</si>
  <si>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</si>
  <si>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</si>
  <si>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</si>
  <si>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</si>
  <si>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</si>
  <si>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</si>
  <si>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</si>
  <si>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</si>
  <si>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</si>
  <si>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</si>
  <si>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</si>
  <si>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</si>
  <si>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</si>
  <si>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</si>
  <si>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</si>
  <si>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</si>
  <si>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</si>
  <si>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</si>
  <si>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</si>
  <si>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</si>
  <si>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</si>
  <si>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</si>
  <si>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</si>
  <si>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</si>
  <si>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</si>
  <si>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</si>
  <si>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</si>
  <si>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</si>
  <si>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</si>
  <si>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</si>
  <si>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</si>
  <si>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</si>
  <si>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</si>
  <si>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</si>
  <si>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</si>
  <si>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</si>
  <si>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</si>
  <si>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</si>
  <si>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</si>
  <si>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</si>
  <si>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</si>
  <si>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</si>
  <si>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</si>
  <si>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</si>
  <si>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</si>
  <si>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</si>
  <si>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</si>
  <si>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</si>
  <si>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</si>
  <si>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</si>
  <si>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</si>
  <si>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</si>
  <si>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</si>
  <si>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</si>
  <si>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</si>
  <si>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</si>
  <si>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</si>
  <si>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</si>
  <si>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</si>
  <si>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</si>
  <si>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</si>
  <si>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</si>
  <si>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</si>
  <si>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</si>
  <si>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</si>
  <si>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</si>
  <si>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</si>
  <si>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</si>
  <si>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</si>
  <si>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</si>
  <si>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</si>
  <si>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</si>
  <si>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</si>
  <si>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</si>
  <si>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</si>
  <si>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</si>
  <si>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</si>
  <si>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</si>
  <si>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</si>
  <si>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</si>
  <si>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</si>
  <si>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</si>
  <si>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</si>
  <si>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</si>
  <si>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</si>
  <si>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</si>
  <si>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</si>
  <si>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</si>
  <si>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</si>
  <si>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</si>
  <si>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</si>
  <si>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</si>
  <si>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</si>
  <si>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</si>
  <si>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</si>
  <si>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</si>
  <si>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</si>
  <si>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</si>
  <si>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</si>
  <si>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</si>
  <si>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</si>
  <si>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</si>
  <si>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</si>
  <si>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</si>
  <si>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</si>
  <si>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</si>
  <si>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</si>
  <si>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</si>
  <si>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</si>
  <si>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</si>
  <si>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</si>
  <si>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</si>
  <si>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</si>
  <si>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</si>
  <si>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</si>
  <si>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</si>
  <si>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</si>
  <si>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</si>
  <si>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</si>
  <si>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</si>
  <si>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</si>
  <si>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</si>
  <si>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</si>
  <si>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</si>
  <si>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</si>
  <si>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</si>
  <si>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</si>
  <si>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</si>
  <si>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</si>
  <si>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</si>
  <si>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</si>
  <si>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</si>
  <si>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</si>
  <si>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</si>
  <si>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</si>
  <si>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</si>
  <si>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</si>
  <si>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</si>
  <si>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</si>
  <si>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</si>
  <si>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</si>
  <si>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</si>
  <si>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</si>
  <si>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</si>
  <si>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</si>
  <si>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</si>
  <si>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</si>
  <si>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</si>
  <si>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</si>
  <si>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</si>
  <si>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</si>
  <si>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</si>
  <si>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</si>
  <si>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</si>
  <si>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</si>
  <si>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</si>
  <si>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</si>
  <si>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</si>
  <si>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</si>
  <si>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</si>
  <si>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</si>
  <si>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</si>
  <si>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</si>
  <si>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</si>
  <si>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</si>
  <si>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</si>
  <si>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</si>
  <si>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</si>
  <si>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</si>
  <si>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</si>
  <si>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</si>
  <si>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</si>
  <si>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ISTARSKA</t>
  </si>
  <si>
    <t>NE</t>
  </si>
  <si>
    <t>5510</t>
  </si>
  <si>
    <t>VEIZOVIĆ DAMIR</t>
  </si>
  <si>
    <t>052223811</t>
  </si>
  <si>
    <t>052211759</t>
  </si>
  <si>
    <t>damir.veizovic@arenaturist.hr</t>
  </si>
  <si>
    <t>Obveznik: ARENATURIST d.d.</t>
  </si>
  <si>
    <t>U promatranom razdoblju nije bilo promjena računovodstvenih politika.</t>
  </si>
  <si>
    <t>IGOR ŠTOKOVIĆ, MILENA PERKOVIĆ, REUEL SLONIM, ABRAHAM THOMAS</t>
  </si>
  <si>
    <t>01.01.</t>
  </si>
  <si>
    <t>stanje na dan 31.12.2012.</t>
  </si>
  <si>
    <t>u razdoblju 01.01.2012. do 31.12.2012.</t>
  </si>
  <si>
    <t>31.12.2012.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</si>
</sst>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%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5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6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7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8" xfId="17" applyFont="1" applyBorder="1" applyProtection="1">
      <alignment/>
      <protection hidden="1"/>
    </xf>
    <xf numFmtId="0" fontId="3" fillId="0" borderId="8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5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0" fontId="0" fillId="0" borderId="9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9" xfId="0" applyFill="1" applyBorder="1" applyAlignment="1">
      <alignment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3" fillId="0" borderId="7" xfId="17" applyFont="1" applyBorder="1">
      <alignment/>
      <protection/>
    </xf>
    <xf numFmtId="0" fontId="3" fillId="0" borderId="13" xfId="17" applyFont="1" applyBorder="1">
      <alignment/>
      <protection/>
    </xf>
    <xf numFmtId="0" fontId="3" fillId="0" borderId="14" xfId="17" applyFont="1" applyFill="1" applyBorder="1" applyAlignment="1" applyProtection="1">
      <alignment horizontal="left" vertical="center" wrapText="1"/>
      <protection hidden="1"/>
    </xf>
    <xf numFmtId="0" fontId="3" fillId="0" borderId="6" xfId="17" applyFont="1" applyFill="1" applyBorder="1" applyAlignment="1" applyProtection="1">
      <alignment vertical="center"/>
      <protection hidden="1"/>
    </xf>
    <xf numFmtId="0" fontId="3" fillId="0" borderId="14" xfId="17" applyFont="1" applyBorder="1" applyAlignment="1" applyProtection="1">
      <alignment horizontal="left" vertical="center" wrapText="1"/>
      <protection hidden="1"/>
    </xf>
    <xf numFmtId="0" fontId="3" fillId="0" borderId="6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4" xfId="17" applyFont="1" applyFill="1" applyBorder="1" applyAlignment="1" applyProtection="1">
      <alignment/>
      <protection hidden="1"/>
    </xf>
    <xf numFmtId="0" fontId="3" fillId="0" borderId="14" xfId="17" applyFont="1" applyBorder="1" applyAlignment="1" applyProtection="1">
      <alignment wrapText="1"/>
      <protection hidden="1"/>
    </xf>
    <xf numFmtId="0" fontId="3" fillId="0" borderId="6" xfId="17" applyFont="1" applyBorder="1" applyAlignment="1" applyProtection="1">
      <alignment horizontal="right"/>
      <protection hidden="1"/>
    </xf>
    <xf numFmtId="0" fontId="3" fillId="0" borderId="14" xfId="17" applyFont="1" applyBorder="1" applyProtection="1">
      <alignment/>
      <protection hidden="1"/>
    </xf>
    <xf numFmtId="0" fontId="3" fillId="0" borderId="6" xfId="17" applyFont="1" applyBorder="1" applyAlignment="1" applyProtection="1">
      <alignment horizontal="right" wrapText="1"/>
      <protection hidden="1"/>
    </xf>
    <xf numFmtId="0" fontId="2" fillId="0" borderId="14" xfId="17" applyFont="1" applyFill="1" applyBorder="1" applyAlignment="1" applyProtection="1">
      <alignment horizontal="right" vertical="center"/>
      <protection hidden="1" locked="0"/>
    </xf>
    <xf numFmtId="0" fontId="3" fillId="0" borderId="14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4" xfId="17" applyFont="1" applyBorder="1" applyAlignment="1" applyProtection="1">
      <alignment horizontal="left" vertical="top" wrapText="1"/>
      <protection hidden="1"/>
    </xf>
    <xf numFmtId="0" fontId="3" fillId="0" borderId="6" xfId="17" applyFont="1" applyBorder="1">
      <alignment/>
      <protection/>
    </xf>
    <xf numFmtId="0" fontId="3" fillId="0" borderId="14" xfId="17" applyFont="1" applyBorder="1" applyAlignment="1" applyProtection="1">
      <alignment horizontal="left" vertical="top" indent="2"/>
      <protection hidden="1"/>
    </xf>
    <xf numFmtId="0" fontId="3" fillId="0" borderId="14" xfId="17" applyFont="1" applyBorder="1" applyAlignment="1" applyProtection="1">
      <alignment horizontal="left" vertical="top" wrapText="1" indent="2"/>
      <protection hidden="1"/>
    </xf>
    <xf numFmtId="0" fontId="3" fillId="0" borderId="6" xfId="17" applyFont="1" applyBorder="1" applyAlignment="1" applyProtection="1">
      <alignment horizontal="right" vertical="top"/>
      <protection hidden="1"/>
    </xf>
    <xf numFmtId="49" fontId="2" fillId="0" borderId="14" xfId="17" applyNumberFormat="1" applyFont="1" applyBorder="1" applyAlignment="1" applyProtection="1">
      <alignment horizontal="center" vertical="center"/>
      <protection hidden="1" locked="0"/>
    </xf>
    <xf numFmtId="0" fontId="3" fillId="0" borderId="6" xfId="17" applyFont="1" applyBorder="1" applyAlignment="1" applyProtection="1">
      <alignment horizontal="left" vertical="top"/>
      <protection hidden="1"/>
    </xf>
    <xf numFmtId="0" fontId="3" fillId="0" borderId="14" xfId="17" applyFont="1" applyBorder="1" applyAlignment="1" applyProtection="1">
      <alignment horizontal="left"/>
      <protection hidden="1"/>
    </xf>
    <xf numFmtId="0" fontId="3" fillId="0" borderId="13" xfId="17" applyFont="1" applyBorder="1" applyProtection="1">
      <alignment/>
      <protection hidden="1"/>
    </xf>
    <xf numFmtId="0" fontId="3" fillId="0" borderId="6" xfId="17" applyFont="1" applyBorder="1" applyAlignment="1" applyProtection="1">
      <alignment horizontal="left"/>
      <protection hidden="1"/>
    </xf>
    <xf numFmtId="0" fontId="3" fillId="0" borderId="14" xfId="17" applyFont="1" applyFill="1" applyBorder="1" applyAlignment="1" applyProtection="1">
      <alignment vertical="center"/>
      <protection hidden="1"/>
    </xf>
    <xf numFmtId="0" fontId="13" fillId="0" borderId="14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5" xfId="15" applyBorder="1" applyAlignment="1">
      <alignment/>
      <protection/>
    </xf>
    <xf numFmtId="0" fontId="2" fillId="0" borderId="6" xfId="17" applyFont="1" applyBorder="1" applyAlignment="1" applyProtection="1">
      <alignment vertical="center"/>
      <protection hidden="1"/>
    </xf>
    <xf numFmtId="0" fontId="3" fillId="0" borderId="16" xfId="17" applyFont="1" applyBorder="1" applyProtection="1">
      <alignment/>
      <protection hidden="1"/>
    </xf>
    <xf numFmtId="0" fontId="3" fillId="0" borderId="17" xfId="17" applyFont="1" applyFill="1" applyBorder="1" applyAlignment="1" applyProtection="1">
      <alignment horizontal="right" vertical="top" wrapText="1"/>
      <protection hidden="1"/>
    </xf>
    <xf numFmtId="0" fontId="3" fillId="0" borderId="18" xfId="17" applyFont="1" applyFill="1" applyBorder="1" applyAlignment="1" applyProtection="1">
      <alignment horizontal="right" vertical="top" wrapText="1"/>
      <protection hidden="1"/>
    </xf>
    <xf numFmtId="0" fontId="3" fillId="0" borderId="18" xfId="17" applyFont="1" applyFill="1" applyBorder="1" applyProtection="1">
      <alignment/>
      <protection hidden="1"/>
    </xf>
    <xf numFmtId="0" fontId="3" fillId="0" borderId="19" xfId="17" applyFont="1" applyFill="1" applyBorder="1" applyProtection="1">
      <alignment/>
      <protection hidden="1"/>
    </xf>
    <xf numFmtId="1" fontId="2" fillId="0" borderId="10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17" applyFont="1" applyFill="1" applyBorder="1" applyAlignment="1" applyProtection="1">
      <alignment horizontal="center" vertical="center"/>
      <protection hidden="1" locked="0"/>
    </xf>
    <xf numFmtId="49" fontId="2" fillId="0" borderId="10" xfId="17" applyNumberFormat="1" applyFont="1" applyFill="1" applyBorder="1" applyAlignment="1" applyProtection="1">
      <alignment horizontal="right" vertical="center"/>
      <protection hidden="1" locked="0"/>
    </xf>
    <xf numFmtId="0" fontId="2" fillId="0" borderId="6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14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0" xfId="17" applyNumberFormat="1" applyFont="1" applyFill="1" applyBorder="1" applyAlignment="1" applyProtection="1">
      <alignment horizontal="right" vertical="center"/>
      <protection hidden="1" locked="0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ill="1" applyAlignment="1">
      <alignment/>
    </xf>
    <xf numFmtId="49" fontId="2" fillId="0" borderId="18" xfId="17" applyNumberFormat="1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7" xfId="17" applyFont="1" applyBorder="1" applyAlignment="1">
      <alignment/>
      <protection/>
    </xf>
    <xf numFmtId="0" fontId="10" fillId="0" borderId="7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8" xfId="17" applyFont="1" applyBorder="1" applyAlignment="1" applyProtection="1">
      <alignment horizontal="center" vertical="top"/>
      <protection hidden="1"/>
    </xf>
    <xf numFmtId="0" fontId="3" fillId="0" borderId="28" xfId="17" applyFont="1" applyBorder="1" applyAlignment="1">
      <alignment horizontal="center"/>
      <protection/>
    </xf>
    <xf numFmtId="0" fontId="3" fillId="0" borderId="29" xfId="17" applyFont="1" applyBorder="1" applyAlignment="1">
      <alignment/>
      <protection/>
    </xf>
    <xf numFmtId="0" fontId="3" fillId="0" borderId="18" xfId="17" applyFont="1" applyFill="1" applyBorder="1" applyAlignment="1" applyProtection="1">
      <alignment horizontal="center" vertical="top"/>
      <protection hidden="1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49" fontId="2" fillId="0" borderId="17" xfId="17" applyNumberFormat="1" applyFont="1" applyFill="1" applyBorder="1" applyAlignment="1" applyProtection="1">
      <alignment horizontal="left" vertical="center"/>
      <protection hidden="1" locked="0"/>
    </xf>
    <xf numFmtId="0" fontId="2" fillId="0" borderId="18" xfId="17" applyFont="1" applyFill="1" applyBorder="1" applyAlignment="1" applyProtection="1">
      <alignment horizontal="left" vertical="center"/>
      <protection hidden="1" locked="0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4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 horizontal="center"/>
      <protection/>
    </xf>
    <xf numFmtId="0" fontId="3" fillId="0" borderId="14" xfId="17" applyFont="1" applyBorder="1" applyAlignment="1">
      <alignment horizontal="center"/>
      <protection/>
    </xf>
    <xf numFmtId="0" fontId="2" fillId="0" borderId="17" xfId="17" applyFont="1" applyFill="1" applyBorder="1" applyAlignment="1" applyProtection="1">
      <alignment horizontal="right" vertical="center"/>
      <protection hidden="1" locked="0"/>
    </xf>
    <xf numFmtId="0" fontId="3" fillId="0" borderId="18" xfId="17" applyFont="1" applyFill="1" applyBorder="1" applyAlignment="1">
      <alignment/>
      <protection/>
    </xf>
    <xf numFmtId="0" fontId="3" fillId="0" borderId="19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6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6" xfId="17" applyFont="1" applyBorder="1" applyAlignment="1" applyProtection="1">
      <alignment horizontal="right" wrapText="1"/>
      <protection hidden="1"/>
    </xf>
    <xf numFmtId="49" fontId="2" fillId="0" borderId="17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6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4" xfId="17" applyFont="1" applyFill="1" applyBorder="1" applyAlignment="1" applyProtection="1">
      <alignment horizontal="left" vertical="center" wrapText="1"/>
      <protection hidden="1"/>
    </xf>
    <xf numFmtId="0" fontId="11" fillId="0" borderId="6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4" xfId="17" applyFont="1" applyBorder="1" applyAlignment="1" applyProtection="1">
      <alignment horizontal="center" vertical="center" wrapText="1"/>
      <protection hidden="1"/>
    </xf>
    <xf numFmtId="0" fontId="3" fillId="0" borderId="6" xfId="17" applyFont="1" applyBorder="1" applyAlignment="1" applyProtection="1">
      <alignment horizontal="right" vertical="center"/>
      <protection hidden="1"/>
    </xf>
    <xf numFmtId="0" fontId="3" fillId="0" borderId="14" xfId="17" applyFont="1" applyBorder="1" applyAlignment="1" applyProtection="1">
      <alignment horizontal="right"/>
      <protection hidden="1"/>
    </xf>
    <xf numFmtId="0" fontId="1" fillId="0" borderId="6" xfId="17" applyFont="1" applyBorder="1" applyAlignment="1" applyProtection="1">
      <alignment horizontal="right" vertical="center" wrapText="1"/>
      <protection hidden="1"/>
    </xf>
    <xf numFmtId="0" fontId="1" fillId="0" borderId="14" xfId="17" applyFont="1" applyBorder="1" applyAlignment="1" applyProtection="1">
      <alignment horizontal="right" wrapText="1"/>
      <protection hidden="1"/>
    </xf>
    <xf numFmtId="0" fontId="2" fillId="0" borderId="17" xfId="17" applyFont="1" applyFill="1" applyBorder="1" applyAlignment="1" applyProtection="1">
      <alignment horizontal="left" vertical="center"/>
      <protection hidden="1" locked="0"/>
    </xf>
    <xf numFmtId="0" fontId="3" fillId="0" borderId="18" xfId="17" applyFont="1" applyFill="1" applyBorder="1" applyAlignment="1">
      <alignment horizontal="left" vertical="center"/>
      <protection/>
    </xf>
    <xf numFmtId="0" fontId="3" fillId="0" borderId="19" xfId="17" applyFont="1" applyFill="1" applyBorder="1" applyAlignment="1">
      <alignment horizontal="left" vertical="center"/>
      <protection/>
    </xf>
    <xf numFmtId="1" fontId="2" fillId="0" borderId="17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7" xfId="16" applyFill="1" applyBorder="1" applyAlignment="1" applyProtection="1">
      <alignment/>
      <protection hidden="1" locked="0"/>
    </xf>
    <xf numFmtId="0" fontId="2" fillId="0" borderId="18" xfId="17" applyFont="1" applyFill="1" applyBorder="1" applyAlignment="1" applyProtection="1">
      <alignment/>
      <protection hidden="1" locked="0"/>
    </xf>
    <xf numFmtId="0" fontId="2" fillId="0" borderId="19" xfId="17" applyFont="1" applyFill="1" applyBorder="1" applyAlignment="1" applyProtection="1">
      <alignment/>
      <protection hidden="1" locked="0"/>
    </xf>
    <xf numFmtId="0" fontId="3" fillId="0" borderId="18" xfId="17" applyFont="1" applyFill="1" applyBorder="1" applyAlignment="1">
      <alignment horizontal="left"/>
      <protection/>
    </xf>
    <xf numFmtId="0" fontId="3" fillId="0" borderId="19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6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18" xfId="17" applyFont="1" applyFill="1" applyBorder="1" applyAlignment="1" applyProtection="1">
      <alignment horizontal="center"/>
      <protection hidden="1"/>
    </xf>
    <xf numFmtId="49" fontId="4" fillId="0" borderId="17" xfId="16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5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left" vertical="center" wrapText="1"/>
      <protection hidden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H2" sqref="H2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36" t="s">
        <v>214</v>
      </c>
      <c r="B1" s="137"/>
      <c r="C1" s="137"/>
      <c r="D1" s="79"/>
      <c r="E1" s="79"/>
      <c r="F1" s="79"/>
      <c r="G1" s="79"/>
      <c r="H1" s="79"/>
      <c r="I1" s="80"/>
      <c r="J1" s="9"/>
      <c r="K1" s="9"/>
      <c r="L1" s="9"/>
    </row>
    <row r="2" spans="1:12" ht="12.75">
      <c r="A2" s="162" t="s">
        <v>215</v>
      </c>
      <c r="B2" s="163"/>
      <c r="C2" s="163"/>
      <c r="D2" s="164"/>
      <c r="E2" s="122" t="s">
        <v>304</v>
      </c>
      <c r="F2" s="11"/>
      <c r="G2" s="12" t="s">
        <v>216</v>
      </c>
      <c r="H2" s="122" t="s">
        <v>307</v>
      </c>
      <c r="I2" s="81"/>
      <c r="J2" s="9"/>
      <c r="K2" s="9"/>
      <c r="L2" s="9"/>
    </row>
    <row r="3" spans="1:12" ht="12.75">
      <c r="A3" s="82"/>
      <c r="B3" s="13"/>
      <c r="C3" s="13"/>
      <c r="D3" s="13"/>
      <c r="E3" s="14"/>
      <c r="F3" s="14"/>
      <c r="G3" s="13"/>
      <c r="H3" s="13"/>
      <c r="I3" s="83"/>
      <c r="J3" s="9"/>
      <c r="K3" s="9"/>
      <c r="L3" s="9"/>
    </row>
    <row r="4" spans="1:12" ht="15">
      <c r="A4" s="165" t="s">
        <v>282</v>
      </c>
      <c r="B4" s="166"/>
      <c r="C4" s="166"/>
      <c r="D4" s="166"/>
      <c r="E4" s="166"/>
      <c r="F4" s="166"/>
      <c r="G4" s="166"/>
      <c r="H4" s="166"/>
      <c r="I4" s="167"/>
      <c r="J4" s="9"/>
      <c r="K4" s="9"/>
      <c r="L4" s="9"/>
    </row>
    <row r="5" spans="1:12" ht="12.75">
      <c r="A5" s="84"/>
      <c r="B5" s="16"/>
      <c r="C5" s="16"/>
      <c r="D5" s="16"/>
      <c r="E5" s="17"/>
      <c r="F5" s="85"/>
      <c r="G5" s="18"/>
      <c r="H5" s="19"/>
      <c r="I5" s="86"/>
      <c r="J5" s="9"/>
      <c r="K5" s="9"/>
      <c r="L5" s="9"/>
    </row>
    <row r="6" spans="1:12" ht="12.75">
      <c r="A6" s="168" t="s">
        <v>217</v>
      </c>
      <c r="B6" s="169"/>
      <c r="C6" s="160" t="s">
        <v>286</v>
      </c>
      <c r="D6" s="161"/>
      <c r="E6" s="29"/>
      <c r="F6" s="29"/>
      <c r="G6" s="29"/>
      <c r="H6" s="29"/>
      <c r="I6" s="87"/>
      <c r="J6" s="9"/>
      <c r="K6" s="9"/>
      <c r="L6" s="9"/>
    </row>
    <row r="7" spans="1:12" ht="12.75">
      <c r="A7" s="88"/>
      <c r="B7" s="22"/>
      <c r="C7" s="15"/>
      <c r="D7" s="15"/>
      <c r="E7" s="29"/>
      <c r="F7" s="29"/>
      <c r="G7" s="29"/>
      <c r="H7" s="29"/>
      <c r="I7" s="87"/>
      <c r="J7" s="9"/>
      <c r="K7" s="9"/>
      <c r="L7" s="9"/>
    </row>
    <row r="8" spans="1:12" ht="12.75">
      <c r="A8" s="170" t="s">
        <v>218</v>
      </c>
      <c r="B8" s="171"/>
      <c r="C8" s="160" t="s">
        <v>287</v>
      </c>
      <c r="D8" s="161"/>
      <c r="E8" s="29"/>
      <c r="F8" s="29"/>
      <c r="G8" s="29"/>
      <c r="H8" s="29"/>
      <c r="I8" s="89"/>
      <c r="J8" s="9"/>
      <c r="K8" s="9"/>
      <c r="L8" s="9"/>
    </row>
    <row r="9" spans="1:12" ht="12.75">
      <c r="A9" s="90"/>
      <c r="B9" s="50"/>
      <c r="C9" s="20"/>
      <c r="D9" s="26"/>
      <c r="E9" s="15"/>
      <c r="F9" s="15"/>
      <c r="G9" s="15"/>
      <c r="H9" s="15"/>
      <c r="I9" s="89"/>
      <c r="J9" s="9"/>
      <c r="K9" s="9"/>
      <c r="L9" s="9"/>
    </row>
    <row r="10" spans="1:12" ht="12.75">
      <c r="A10" s="157" t="s">
        <v>219</v>
      </c>
      <c r="B10" s="158"/>
      <c r="C10" s="160" t="s">
        <v>288</v>
      </c>
      <c r="D10" s="161"/>
      <c r="E10" s="15"/>
      <c r="F10" s="15"/>
      <c r="G10" s="15"/>
      <c r="H10" s="15"/>
      <c r="I10" s="89"/>
      <c r="J10" s="9"/>
      <c r="K10" s="9"/>
      <c r="L10" s="9"/>
    </row>
    <row r="11" spans="1:12" ht="12.75">
      <c r="A11" s="159"/>
      <c r="B11" s="158"/>
      <c r="C11" s="15"/>
      <c r="D11" s="15"/>
      <c r="E11" s="15"/>
      <c r="F11" s="15"/>
      <c r="G11" s="15"/>
      <c r="H11" s="15"/>
      <c r="I11" s="89"/>
      <c r="J11" s="9"/>
      <c r="K11" s="9"/>
      <c r="L11" s="9"/>
    </row>
    <row r="12" spans="1:12" ht="12.75">
      <c r="A12" s="168" t="s">
        <v>220</v>
      </c>
      <c r="B12" s="169"/>
      <c r="C12" s="172" t="s">
        <v>289</v>
      </c>
      <c r="D12" s="173"/>
      <c r="E12" s="173"/>
      <c r="F12" s="173"/>
      <c r="G12" s="173"/>
      <c r="H12" s="173"/>
      <c r="I12" s="174"/>
      <c r="J12" s="9"/>
      <c r="K12" s="9"/>
      <c r="L12" s="9"/>
    </row>
    <row r="13" spans="1:12" ht="12.75">
      <c r="A13" s="88"/>
      <c r="B13" s="22"/>
      <c r="C13" s="21"/>
      <c r="D13" s="15"/>
      <c r="E13" s="15"/>
      <c r="F13" s="15"/>
      <c r="G13" s="15"/>
      <c r="H13" s="15"/>
      <c r="I13" s="89"/>
      <c r="J13" s="9"/>
      <c r="K13" s="9"/>
      <c r="L13" s="9"/>
    </row>
    <row r="14" spans="1:12" ht="12.75">
      <c r="A14" s="168" t="s">
        <v>221</v>
      </c>
      <c r="B14" s="169"/>
      <c r="C14" s="175">
        <v>52100</v>
      </c>
      <c r="D14" s="176"/>
      <c r="E14" s="15"/>
      <c r="F14" s="172" t="s">
        <v>290</v>
      </c>
      <c r="G14" s="173"/>
      <c r="H14" s="173"/>
      <c r="I14" s="174"/>
      <c r="J14" s="9"/>
      <c r="K14" s="9"/>
      <c r="L14" s="9"/>
    </row>
    <row r="15" spans="1:12" ht="12.75">
      <c r="A15" s="88"/>
      <c r="B15" s="22"/>
      <c r="C15" s="15"/>
      <c r="D15" s="15"/>
      <c r="E15" s="15"/>
      <c r="F15" s="15"/>
      <c r="G15" s="15"/>
      <c r="H15" s="15"/>
      <c r="I15" s="89"/>
      <c r="J15" s="9"/>
      <c r="K15" s="9"/>
      <c r="L15" s="9"/>
    </row>
    <row r="16" spans="1:12" ht="12.75">
      <c r="A16" s="168" t="s">
        <v>222</v>
      </c>
      <c r="B16" s="169"/>
      <c r="C16" s="172" t="s">
        <v>291</v>
      </c>
      <c r="D16" s="173"/>
      <c r="E16" s="173"/>
      <c r="F16" s="173"/>
      <c r="G16" s="173"/>
      <c r="H16" s="173"/>
      <c r="I16" s="174"/>
      <c r="J16" s="9"/>
      <c r="K16" s="9"/>
      <c r="L16" s="9"/>
    </row>
    <row r="17" spans="1:12" ht="12.75">
      <c r="A17" s="88"/>
      <c r="B17" s="22"/>
      <c r="C17" s="15"/>
      <c r="D17" s="15"/>
      <c r="E17" s="15"/>
      <c r="F17" s="15"/>
      <c r="G17" s="15"/>
      <c r="H17" s="15"/>
      <c r="I17" s="89"/>
      <c r="J17" s="9"/>
      <c r="K17" s="9"/>
      <c r="L17" s="9"/>
    </row>
    <row r="18" spans="1:12" ht="12.75">
      <c r="A18" s="168" t="s">
        <v>223</v>
      </c>
      <c r="B18" s="169"/>
      <c r="C18" s="177" t="s">
        <v>292</v>
      </c>
      <c r="D18" s="178"/>
      <c r="E18" s="178"/>
      <c r="F18" s="178"/>
      <c r="G18" s="178"/>
      <c r="H18" s="178"/>
      <c r="I18" s="179"/>
      <c r="J18" s="9"/>
      <c r="K18" s="9"/>
      <c r="L18" s="9"/>
    </row>
    <row r="19" spans="1:12" ht="12.75">
      <c r="A19" s="88"/>
      <c r="B19" s="22"/>
      <c r="C19" s="21"/>
      <c r="D19" s="15"/>
      <c r="E19" s="15"/>
      <c r="F19" s="15"/>
      <c r="G19" s="15"/>
      <c r="H19" s="15"/>
      <c r="I19" s="89"/>
      <c r="J19" s="9"/>
      <c r="K19" s="9"/>
      <c r="L19" s="9"/>
    </row>
    <row r="20" spans="1:12" ht="12.75">
      <c r="A20" s="168" t="s">
        <v>224</v>
      </c>
      <c r="B20" s="169"/>
      <c r="C20" s="177" t="s">
        <v>293</v>
      </c>
      <c r="D20" s="178"/>
      <c r="E20" s="178"/>
      <c r="F20" s="178"/>
      <c r="G20" s="178"/>
      <c r="H20" s="178"/>
      <c r="I20" s="179"/>
      <c r="J20" s="9"/>
      <c r="K20" s="9"/>
      <c r="L20" s="9"/>
    </row>
    <row r="21" spans="1:12" ht="12.75">
      <c r="A21" s="88"/>
      <c r="B21" s="22"/>
      <c r="C21" s="21"/>
      <c r="D21" s="15"/>
      <c r="E21" s="15"/>
      <c r="F21" s="15"/>
      <c r="G21" s="15"/>
      <c r="H21" s="15"/>
      <c r="I21" s="89"/>
      <c r="J21" s="9"/>
      <c r="K21" s="9"/>
      <c r="L21" s="9"/>
    </row>
    <row r="22" spans="1:12" ht="12.75">
      <c r="A22" s="168" t="s">
        <v>225</v>
      </c>
      <c r="B22" s="169"/>
      <c r="C22" s="116">
        <v>359</v>
      </c>
      <c r="D22" s="172" t="s">
        <v>290</v>
      </c>
      <c r="E22" s="180"/>
      <c r="F22" s="181"/>
      <c r="G22" s="168"/>
      <c r="H22" s="182"/>
      <c r="I22" s="91"/>
      <c r="J22" s="9"/>
      <c r="K22" s="9"/>
      <c r="L22" s="9"/>
    </row>
    <row r="23" spans="1:12" ht="12.75">
      <c r="A23" s="88"/>
      <c r="B23" s="22"/>
      <c r="C23" s="15"/>
      <c r="D23" s="24"/>
      <c r="E23" s="24"/>
      <c r="F23" s="24"/>
      <c r="G23" s="24"/>
      <c r="H23" s="15"/>
      <c r="I23" s="89"/>
      <c r="J23" s="9"/>
      <c r="K23" s="9"/>
      <c r="L23" s="9"/>
    </row>
    <row r="24" spans="1:12" ht="12.75">
      <c r="A24" s="168" t="s">
        <v>226</v>
      </c>
      <c r="B24" s="169"/>
      <c r="C24" s="116">
        <v>18</v>
      </c>
      <c r="D24" s="172" t="s">
        <v>294</v>
      </c>
      <c r="E24" s="180"/>
      <c r="F24" s="180"/>
      <c r="G24" s="181"/>
      <c r="H24" s="51" t="s">
        <v>227</v>
      </c>
      <c r="I24" s="123">
        <v>456</v>
      </c>
      <c r="J24" s="9"/>
      <c r="K24" s="9"/>
      <c r="L24" s="9"/>
    </row>
    <row r="25" spans="1:12" ht="12.75">
      <c r="A25" s="88"/>
      <c r="B25" s="22"/>
      <c r="C25" s="15"/>
      <c r="D25" s="24"/>
      <c r="E25" s="24"/>
      <c r="F25" s="24"/>
      <c r="G25" s="22"/>
      <c r="H25" s="22" t="s">
        <v>283</v>
      </c>
      <c r="I25" s="92"/>
      <c r="J25" s="9"/>
      <c r="K25" s="9"/>
      <c r="L25" s="9"/>
    </row>
    <row r="26" spans="1:12" ht="12.75">
      <c r="A26" s="168" t="s">
        <v>228</v>
      </c>
      <c r="B26" s="169"/>
      <c r="C26" s="117" t="s">
        <v>295</v>
      </c>
      <c r="D26" s="25"/>
      <c r="E26" s="93"/>
      <c r="F26" s="94"/>
      <c r="G26" s="183" t="s">
        <v>229</v>
      </c>
      <c r="H26" s="169"/>
      <c r="I26" s="118" t="s">
        <v>296</v>
      </c>
      <c r="J26" s="9"/>
      <c r="K26" s="9"/>
      <c r="L26" s="9"/>
    </row>
    <row r="27" spans="1:12" ht="12.75">
      <c r="A27" s="88"/>
      <c r="B27" s="22"/>
      <c r="C27" s="15"/>
      <c r="D27" s="94"/>
      <c r="E27" s="94"/>
      <c r="F27" s="94"/>
      <c r="G27" s="94"/>
      <c r="H27" s="15"/>
      <c r="I27" s="95"/>
      <c r="J27" s="9"/>
      <c r="K27" s="9"/>
      <c r="L27" s="9"/>
    </row>
    <row r="28" spans="1:12" ht="12.75">
      <c r="A28" s="184" t="s">
        <v>230</v>
      </c>
      <c r="B28" s="185"/>
      <c r="C28" s="186"/>
      <c r="D28" s="186"/>
      <c r="E28" s="187" t="s">
        <v>231</v>
      </c>
      <c r="F28" s="188"/>
      <c r="G28" s="188"/>
      <c r="H28" s="150" t="s">
        <v>232</v>
      </c>
      <c r="I28" s="151"/>
      <c r="J28" s="9"/>
      <c r="K28" s="9"/>
      <c r="L28" s="9"/>
    </row>
    <row r="29" spans="1:12" ht="12.75">
      <c r="A29" s="96"/>
      <c r="B29" s="93"/>
      <c r="C29" s="93"/>
      <c r="D29" s="26"/>
      <c r="E29" s="15"/>
      <c r="F29" s="15"/>
      <c r="G29" s="15"/>
      <c r="H29" s="27"/>
      <c r="I29" s="95"/>
      <c r="J29" s="9"/>
      <c r="K29" s="9"/>
      <c r="L29" s="9"/>
    </row>
    <row r="30" spans="1:12" ht="12.75">
      <c r="A30" s="152"/>
      <c r="B30" s="153"/>
      <c r="C30" s="153"/>
      <c r="D30" s="154"/>
      <c r="E30" s="152"/>
      <c r="F30" s="153"/>
      <c r="G30" s="153"/>
      <c r="H30" s="160"/>
      <c r="I30" s="161"/>
      <c r="J30" s="9"/>
      <c r="K30" s="9"/>
      <c r="L30" s="9"/>
    </row>
    <row r="31" spans="1:12" ht="12.75">
      <c r="A31" s="88"/>
      <c r="B31" s="22"/>
      <c r="C31" s="21"/>
      <c r="D31" s="155"/>
      <c r="E31" s="155"/>
      <c r="F31" s="155"/>
      <c r="G31" s="156"/>
      <c r="H31" s="15"/>
      <c r="I31" s="97"/>
      <c r="J31" s="9"/>
      <c r="K31" s="9"/>
      <c r="L31" s="9"/>
    </row>
    <row r="32" spans="1:12" ht="12.75">
      <c r="A32" s="152"/>
      <c r="B32" s="153"/>
      <c r="C32" s="153"/>
      <c r="D32" s="154"/>
      <c r="E32" s="152"/>
      <c r="F32" s="153"/>
      <c r="G32" s="153"/>
      <c r="H32" s="160"/>
      <c r="I32" s="161"/>
      <c r="J32" s="9"/>
      <c r="K32" s="9"/>
      <c r="L32" s="9"/>
    </row>
    <row r="33" spans="1:12" ht="12.75">
      <c r="A33" s="88"/>
      <c r="B33" s="22"/>
      <c r="C33" s="21"/>
      <c r="D33" s="28"/>
      <c r="E33" s="28"/>
      <c r="F33" s="28"/>
      <c r="G33" s="29"/>
      <c r="H33" s="15"/>
      <c r="I33" s="98"/>
      <c r="J33" s="9"/>
      <c r="K33" s="9"/>
      <c r="L33" s="9"/>
    </row>
    <row r="34" spans="1:12" ht="12.75">
      <c r="A34" s="152"/>
      <c r="B34" s="153"/>
      <c r="C34" s="153"/>
      <c r="D34" s="154"/>
      <c r="E34" s="152"/>
      <c r="F34" s="153"/>
      <c r="G34" s="153"/>
      <c r="H34" s="160"/>
      <c r="I34" s="161"/>
      <c r="J34" s="9"/>
      <c r="K34" s="9"/>
      <c r="L34" s="9"/>
    </row>
    <row r="35" spans="1:12" ht="12.75">
      <c r="A35" s="88"/>
      <c r="B35" s="22"/>
      <c r="C35" s="21"/>
      <c r="D35" s="28"/>
      <c r="E35" s="28"/>
      <c r="F35" s="28"/>
      <c r="G35" s="29"/>
      <c r="H35" s="15"/>
      <c r="I35" s="98"/>
      <c r="J35" s="9"/>
      <c r="K35" s="9"/>
      <c r="L35" s="9"/>
    </row>
    <row r="36" spans="1:12" ht="12.75">
      <c r="A36" s="152"/>
      <c r="B36" s="153"/>
      <c r="C36" s="153"/>
      <c r="D36" s="154"/>
      <c r="E36" s="152"/>
      <c r="F36" s="153"/>
      <c r="G36" s="153"/>
      <c r="H36" s="160"/>
      <c r="I36" s="161"/>
      <c r="J36" s="9"/>
      <c r="K36" s="9"/>
      <c r="L36" s="9"/>
    </row>
    <row r="37" spans="1:12" ht="12.75">
      <c r="A37" s="99"/>
      <c r="B37" s="30"/>
      <c r="C37" s="146"/>
      <c r="D37" s="147"/>
      <c r="E37" s="15"/>
      <c r="F37" s="146"/>
      <c r="G37" s="147"/>
      <c r="H37" s="15"/>
      <c r="I37" s="89"/>
      <c r="J37" s="9"/>
      <c r="K37" s="9"/>
      <c r="L37" s="9"/>
    </row>
    <row r="38" spans="1:12" ht="12.75">
      <c r="A38" s="152"/>
      <c r="B38" s="153"/>
      <c r="C38" s="153"/>
      <c r="D38" s="154"/>
      <c r="E38" s="152"/>
      <c r="F38" s="153"/>
      <c r="G38" s="153"/>
      <c r="H38" s="160"/>
      <c r="I38" s="161"/>
      <c r="J38" s="9"/>
      <c r="K38" s="9"/>
      <c r="L38" s="9"/>
    </row>
    <row r="39" spans="1:12" ht="12.75">
      <c r="A39" s="99"/>
      <c r="B39" s="30"/>
      <c r="C39" s="31"/>
      <c r="D39" s="32"/>
      <c r="E39" s="15"/>
      <c r="F39" s="31"/>
      <c r="G39" s="32"/>
      <c r="H39" s="15"/>
      <c r="I39" s="89"/>
      <c r="J39" s="9"/>
      <c r="K39" s="9"/>
      <c r="L39" s="9"/>
    </row>
    <row r="40" spans="1:12" ht="12.75">
      <c r="A40" s="152"/>
      <c r="B40" s="153"/>
      <c r="C40" s="153"/>
      <c r="D40" s="154"/>
      <c r="E40" s="152"/>
      <c r="F40" s="153"/>
      <c r="G40" s="153"/>
      <c r="H40" s="160"/>
      <c r="I40" s="161"/>
      <c r="J40" s="9"/>
      <c r="K40" s="9"/>
      <c r="L40" s="9"/>
    </row>
    <row r="41" spans="1:12" ht="12.75">
      <c r="A41" s="119"/>
      <c r="B41" s="33"/>
      <c r="C41" s="33"/>
      <c r="D41" s="33"/>
      <c r="E41" s="23"/>
      <c r="F41" s="120"/>
      <c r="G41" s="120"/>
      <c r="H41" s="121"/>
      <c r="I41" s="100"/>
      <c r="J41" s="9"/>
      <c r="K41" s="9"/>
      <c r="L41" s="9"/>
    </row>
    <row r="42" spans="1:12" ht="12.75">
      <c r="A42" s="99"/>
      <c r="B42" s="30"/>
      <c r="C42" s="31"/>
      <c r="D42" s="32"/>
      <c r="E42" s="15"/>
      <c r="F42" s="31"/>
      <c r="G42" s="32"/>
      <c r="H42" s="15"/>
      <c r="I42" s="89"/>
      <c r="J42" s="9"/>
      <c r="K42" s="9"/>
      <c r="L42" s="9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9"/>
      <c r="K43" s="9"/>
      <c r="L43" s="9"/>
    </row>
    <row r="44" spans="1:12" ht="12.75">
      <c r="A44" s="157" t="s">
        <v>233</v>
      </c>
      <c r="B44" s="148"/>
      <c r="C44" s="160"/>
      <c r="D44" s="161"/>
      <c r="E44" s="26"/>
      <c r="F44" s="172"/>
      <c r="G44" s="153"/>
      <c r="H44" s="153"/>
      <c r="I44" s="154"/>
      <c r="J44" s="9"/>
      <c r="K44" s="9"/>
      <c r="L44" s="9"/>
    </row>
    <row r="45" spans="1:12" ht="12.75">
      <c r="A45" s="99"/>
      <c r="B45" s="30"/>
      <c r="C45" s="146"/>
      <c r="D45" s="147"/>
      <c r="E45" s="15"/>
      <c r="F45" s="146"/>
      <c r="G45" s="149"/>
      <c r="H45" s="35"/>
      <c r="I45" s="103"/>
      <c r="J45" s="9"/>
      <c r="K45" s="9"/>
      <c r="L45" s="9"/>
    </row>
    <row r="46" spans="1:12" ht="12.75">
      <c r="A46" s="157" t="s">
        <v>234</v>
      </c>
      <c r="B46" s="148"/>
      <c r="C46" s="172" t="s">
        <v>297</v>
      </c>
      <c r="D46" s="145"/>
      <c r="E46" s="145"/>
      <c r="F46" s="145"/>
      <c r="G46" s="145"/>
      <c r="H46" s="145"/>
      <c r="I46" s="143"/>
      <c r="J46" s="9"/>
      <c r="K46" s="9"/>
      <c r="L46" s="9"/>
    </row>
    <row r="47" spans="1:12" ht="12.75">
      <c r="A47" s="88"/>
      <c r="B47" s="22"/>
      <c r="C47" s="21" t="s">
        <v>235</v>
      </c>
      <c r="D47" s="15"/>
      <c r="E47" s="15"/>
      <c r="F47" s="15"/>
      <c r="G47" s="15"/>
      <c r="H47" s="15"/>
      <c r="I47" s="89"/>
      <c r="J47" s="9"/>
      <c r="K47" s="9"/>
      <c r="L47" s="9"/>
    </row>
    <row r="48" spans="1:12" ht="12.75">
      <c r="A48" s="157" t="s">
        <v>236</v>
      </c>
      <c r="B48" s="148"/>
      <c r="C48" s="144" t="s">
        <v>298</v>
      </c>
      <c r="D48" s="134"/>
      <c r="E48" s="135"/>
      <c r="F48" s="15"/>
      <c r="G48" s="51" t="s">
        <v>237</v>
      </c>
      <c r="H48" s="144" t="s">
        <v>299</v>
      </c>
      <c r="I48" s="135"/>
      <c r="J48" s="9"/>
      <c r="K48" s="9"/>
      <c r="L48" s="9"/>
    </row>
    <row r="49" spans="1:12" ht="12.75">
      <c r="A49" s="88"/>
      <c r="B49" s="22"/>
      <c r="C49" s="21"/>
      <c r="D49" s="15"/>
      <c r="E49" s="15"/>
      <c r="F49" s="15"/>
      <c r="G49" s="15"/>
      <c r="H49" s="15"/>
      <c r="I49" s="89"/>
      <c r="J49" s="9"/>
      <c r="K49" s="9"/>
      <c r="L49" s="9"/>
    </row>
    <row r="50" spans="1:12" ht="12.75">
      <c r="A50" s="157" t="s">
        <v>223</v>
      </c>
      <c r="B50" s="148"/>
      <c r="C50" s="190" t="s">
        <v>300</v>
      </c>
      <c r="D50" s="134"/>
      <c r="E50" s="134"/>
      <c r="F50" s="134"/>
      <c r="G50" s="134"/>
      <c r="H50" s="134"/>
      <c r="I50" s="135"/>
      <c r="J50" s="9"/>
      <c r="K50" s="9"/>
      <c r="L50" s="9"/>
    </row>
    <row r="51" spans="1:12" ht="12.75">
      <c r="A51" s="88"/>
      <c r="B51" s="22"/>
      <c r="C51" s="15"/>
      <c r="D51" s="15"/>
      <c r="E51" s="15"/>
      <c r="F51" s="15"/>
      <c r="G51" s="15"/>
      <c r="H51" s="15"/>
      <c r="I51" s="89"/>
      <c r="J51" s="9"/>
      <c r="K51" s="9"/>
      <c r="L51" s="9"/>
    </row>
    <row r="52" spans="1:12" ht="12.75">
      <c r="A52" s="168" t="s">
        <v>238</v>
      </c>
      <c r="B52" s="169"/>
      <c r="C52" s="144" t="s">
        <v>303</v>
      </c>
      <c r="D52" s="134"/>
      <c r="E52" s="134"/>
      <c r="F52" s="134"/>
      <c r="G52" s="134"/>
      <c r="H52" s="134"/>
      <c r="I52" s="174"/>
      <c r="J52" s="9"/>
      <c r="K52" s="9"/>
      <c r="L52" s="9"/>
    </row>
    <row r="53" spans="1:12" ht="12.75">
      <c r="A53" s="104"/>
      <c r="B53" s="20"/>
      <c r="C53" s="138" t="s">
        <v>239</v>
      </c>
      <c r="D53" s="138"/>
      <c r="E53" s="138"/>
      <c r="F53" s="138"/>
      <c r="G53" s="138"/>
      <c r="H53" s="138"/>
      <c r="I53" s="105"/>
      <c r="J53" s="9"/>
      <c r="K53" s="9"/>
      <c r="L53" s="9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9"/>
      <c r="K54" s="9"/>
      <c r="L54" s="9"/>
    </row>
    <row r="55" spans="1:12" ht="12.75">
      <c r="A55" s="104"/>
      <c r="B55" s="191" t="s">
        <v>240</v>
      </c>
      <c r="C55" s="192"/>
      <c r="D55" s="192"/>
      <c r="E55" s="192"/>
      <c r="F55" s="49"/>
      <c r="G55" s="49"/>
      <c r="H55" s="49"/>
      <c r="I55" s="106"/>
      <c r="J55" s="9"/>
      <c r="K55" s="9"/>
      <c r="L55" s="9"/>
    </row>
    <row r="56" spans="1:12" ht="12.75">
      <c r="A56" s="104"/>
      <c r="B56" s="193" t="s">
        <v>272</v>
      </c>
      <c r="C56" s="194"/>
      <c r="D56" s="194"/>
      <c r="E56" s="194"/>
      <c r="F56" s="194"/>
      <c r="G56" s="194"/>
      <c r="H56" s="194"/>
      <c r="I56" s="195"/>
      <c r="J56" s="9"/>
      <c r="K56" s="9"/>
      <c r="L56" s="9"/>
    </row>
    <row r="57" spans="1:12" ht="12.75">
      <c r="A57" s="104"/>
      <c r="B57" s="193" t="s">
        <v>273</v>
      </c>
      <c r="C57" s="194"/>
      <c r="D57" s="194"/>
      <c r="E57" s="194"/>
      <c r="F57" s="194"/>
      <c r="G57" s="194"/>
      <c r="H57" s="194"/>
      <c r="I57" s="106"/>
      <c r="J57" s="9"/>
      <c r="K57" s="9"/>
      <c r="L57" s="9"/>
    </row>
    <row r="58" spans="1:12" ht="12.75">
      <c r="A58" s="104"/>
      <c r="B58" s="193" t="s">
        <v>274</v>
      </c>
      <c r="C58" s="194"/>
      <c r="D58" s="194"/>
      <c r="E58" s="194"/>
      <c r="F58" s="194"/>
      <c r="G58" s="194"/>
      <c r="H58" s="194"/>
      <c r="I58" s="195"/>
      <c r="J58" s="9"/>
      <c r="K58" s="9"/>
      <c r="L58" s="9"/>
    </row>
    <row r="59" spans="1:12" ht="12.75">
      <c r="A59" s="104"/>
      <c r="B59" s="193" t="s">
        <v>275</v>
      </c>
      <c r="C59" s="194"/>
      <c r="D59" s="194"/>
      <c r="E59" s="194"/>
      <c r="F59" s="194"/>
      <c r="G59" s="194"/>
      <c r="H59" s="194"/>
      <c r="I59" s="195"/>
      <c r="J59" s="9"/>
      <c r="K59" s="9"/>
      <c r="L59" s="9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9"/>
      <c r="K60" s="9"/>
      <c r="L60" s="9"/>
    </row>
    <row r="61" spans="1:12" ht="13.5" thickBot="1">
      <c r="A61" s="110" t="s">
        <v>241</v>
      </c>
      <c r="B61" s="15"/>
      <c r="C61" s="15"/>
      <c r="D61" s="15"/>
      <c r="E61" s="15"/>
      <c r="F61" s="15"/>
      <c r="G61" s="37"/>
      <c r="H61" s="38"/>
      <c r="I61" s="111"/>
      <c r="J61" s="9"/>
      <c r="K61" s="9"/>
      <c r="L61" s="9"/>
    </row>
    <row r="62" spans="1:12" ht="12.75">
      <c r="A62" s="84"/>
      <c r="B62" s="15"/>
      <c r="C62" s="15"/>
      <c r="D62" s="15"/>
      <c r="E62" s="20" t="s">
        <v>242</v>
      </c>
      <c r="F62" s="93"/>
      <c r="G62" s="139" t="s">
        <v>243</v>
      </c>
      <c r="H62" s="140"/>
      <c r="I62" s="141"/>
      <c r="J62" s="9"/>
      <c r="K62" s="9"/>
      <c r="L62" s="9"/>
    </row>
    <row r="63" spans="1:12" ht="12.75">
      <c r="A63" s="112"/>
      <c r="B63" s="113"/>
      <c r="C63" s="114"/>
      <c r="D63" s="114"/>
      <c r="E63" s="114"/>
      <c r="F63" s="114"/>
      <c r="G63" s="142"/>
      <c r="H63" s="189"/>
      <c r="I63" s="115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61">
      <selection activeCell="A101" sqref="A101:H101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11.28125" style="52" customWidth="1"/>
    <col min="12" max="16384" width="9.140625" style="52" customWidth="1"/>
  </cols>
  <sheetData>
    <row r="1" spans="1:11" ht="12.75" customHeight="1">
      <c r="A1" s="233" t="s">
        <v>127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305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235" t="s">
        <v>301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2.5">
      <c r="A4" s="238" t="s">
        <v>50</v>
      </c>
      <c r="B4" s="239"/>
      <c r="C4" s="239"/>
      <c r="D4" s="239"/>
      <c r="E4" s="239"/>
      <c r="F4" s="239"/>
      <c r="G4" s="239"/>
      <c r="H4" s="240"/>
      <c r="I4" s="58" t="s">
        <v>244</v>
      </c>
      <c r="J4" s="59" t="s">
        <v>284</v>
      </c>
      <c r="K4" s="60" t="s">
        <v>285</v>
      </c>
    </row>
    <row r="5" spans="1:11" ht="12.75">
      <c r="A5" s="229">
        <v>1</v>
      </c>
      <c r="B5" s="229"/>
      <c r="C5" s="229"/>
      <c r="D5" s="229"/>
      <c r="E5" s="229"/>
      <c r="F5" s="229"/>
      <c r="G5" s="229"/>
      <c r="H5" s="229"/>
      <c r="I5" s="57">
        <v>2</v>
      </c>
      <c r="J5" s="56">
        <v>3</v>
      </c>
      <c r="K5" s="56">
        <v>4</v>
      </c>
    </row>
    <row r="6" spans="1:11" ht="12.7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2"/>
    </row>
    <row r="7" spans="1:11" ht="12.75">
      <c r="A7" s="205" t="s">
        <v>51</v>
      </c>
      <c r="B7" s="206"/>
      <c r="C7" s="206"/>
      <c r="D7" s="206"/>
      <c r="E7" s="206"/>
      <c r="F7" s="206"/>
      <c r="G7" s="206"/>
      <c r="H7" s="223"/>
      <c r="I7" s="3">
        <v>1</v>
      </c>
      <c r="J7" s="5"/>
      <c r="K7" s="5"/>
    </row>
    <row r="8" spans="1:11" ht="12.75">
      <c r="A8" s="212" t="s">
        <v>8</v>
      </c>
      <c r="B8" s="213"/>
      <c r="C8" s="213"/>
      <c r="D8" s="213"/>
      <c r="E8" s="213"/>
      <c r="F8" s="213"/>
      <c r="G8" s="213"/>
      <c r="H8" s="214"/>
      <c r="I8" s="1">
        <v>2</v>
      </c>
      <c r="J8" s="53">
        <f>J9+J16+J26+J35+J39</f>
        <v>932049860</v>
      </c>
      <c r="K8" s="53">
        <f>K9+K16+K26+K35+K39</f>
        <v>1063029263</v>
      </c>
    </row>
    <row r="9" spans="1:11" ht="12.75">
      <c r="A9" s="209" t="s">
        <v>171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f>SUM(J10:J15)</f>
        <v>4585364</v>
      </c>
      <c r="K9" s="53">
        <f>SUM(K10:K15)</f>
        <v>4260725</v>
      </c>
    </row>
    <row r="10" spans="1:11" ht="12.75">
      <c r="A10" s="209" t="s">
        <v>99</v>
      </c>
      <c r="B10" s="210"/>
      <c r="C10" s="210"/>
      <c r="D10" s="210"/>
      <c r="E10" s="210"/>
      <c r="F10" s="210"/>
      <c r="G10" s="210"/>
      <c r="H10" s="211"/>
      <c r="I10" s="1">
        <v>4</v>
      </c>
      <c r="J10" s="6"/>
      <c r="K10" s="6"/>
    </row>
    <row r="11" spans="1:11" ht="12.75">
      <c r="A11" s="209" t="s">
        <v>9</v>
      </c>
      <c r="B11" s="210"/>
      <c r="C11" s="210"/>
      <c r="D11" s="210"/>
      <c r="E11" s="210"/>
      <c r="F11" s="210"/>
      <c r="G11" s="210"/>
      <c r="H11" s="211"/>
      <c r="I11" s="1">
        <v>5</v>
      </c>
      <c r="J11" s="6">
        <v>3194398</v>
      </c>
      <c r="K11" s="6">
        <v>2578861</v>
      </c>
    </row>
    <row r="12" spans="1:11" ht="12.75">
      <c r="A12" s="209" t="s">
        <v>100</v>
      </c>
      <c r="B12" s="210"/>
      <c r="C12" s="210"/>
      <c r="D12" s="210"/>
      <c r="E12" s="210"/>
      <c r="F12" s="210"/>
      <c r="G12" s="210"/>
      <c r="H12" s="211"/>
      <c r="I12" s="1">
        <v>6</v>
      </c>
      <c r="J12" s="6"/>
      <c r="K12" s="6"/>
    </row>
    <row r="13" spans="1:11" ht="12.75">
      <c r="A13" s="209" t="s">
        <v>174</v>
      </c>
      <c r="B13" s="210"/>
      <c r="C13" s="210"/>
      <c r="D13" s="210"/>
      <c r="E13" s="210"/>
      <c r="F13" s="210"/>
      <c r="G13" s="210"/>
      <c r="H13" s="211"/>
      <c r="I13" s="1">
        <v>7</v>
      </c>
      <c r="J13" s="6"/>
      <c r="K13" s="6"/>
    </row>
    <row r="14" spans="1:11" ht="12.75">
      <c r="A14" s="209" t="s">
        <v>175</v>
      </c>
      <c r="B14" s="210"/>
      <c r="C14" s="210"/>
      <c r="D14" s="210"/>
      <c r="E14" s="210"/>
      <c r="F14" s="210"/>
      <c r="G14" s="210"/>
      <c r="H14" s="211"/>
      <c r="I14" s="1">
        <v>8</v>
      </c>
      <c r="J14" s="6">
        <v>559996</v>
      </c>
      <c r="K14" s="6">
        <v>1090333</v>
      </c>
    </row>
    <row r="15" spans="1:11" ht="12.75">
      <c r="A15" s="209" t="s">
        <v>176</v>
      </c>
      <c r="B15" s="210"/>
      <c r="C15" s="210"/>
      <c r="D15" s="210"/>
      <c r="E15" s="210"/>
      <c r="F15" s="210"/>
      <c r="G15" s="210"/>
      <c r="H15" s="211"/>
      <c r="I15" s="1">
        <v>9</v>
      </c>
      <c r="J15" s="6">
        <v>830970</v>
      </c>
      <c r="K15" s="6">
        <v>591531</v>
      </c>
    </row>
    <row r="16" spans="1:11" ht="12.75">
      <c r="A16" s="209" t="s">
        <v>172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f>SUM(J17:J25)</f>
        <v>916434641</v>
      </c>
      <c r="K16" s="53">
        <f>SUM(K17:K25)</f>
        <v>1048290527</v>
      </c>
    </row>
    <row r="17" spans="1:11" ht="12.75">
      <c r="A17" s="209" t="s">
        <v>177</v>
      </c>
      <c r="B17" s="210"/>
      <c r="C17" s="210"/>
      <c r="D17" s="210"/>
      <c r="E17" s="210"/>
      <c r="F17" s="210"/>
      <c r="G17" s="210"/>
      <c r="H17" s="211"/>
      <c r="I17" s="1">
        <v>11</v>
      </c>
      <c r="J17" s="6">
        <v>191795521</v>
      </c>
      <c r="K17" s="6">
        <v>191795521</v>
      </c>
    </row>
    <row r="18" spans="1:11" ht="12.75">
      <c r="A18" s="209" t="s">
        <v>213</v>
      </c>
      <c r="B18" s="210"/>
      <c r="C18" s="210"/>
      <c r="D18" s="210"/>
      <c r="E18" s="210"/>
      <c r="F18" s="210"/>
      <c r="G18" s="210"/>
      <c r="H18" s="211"/>
      <c r="I18" s="1">
        <v>12</v>
      </c>
      <c r="J18" s="6">
        <v>661948817</v>
      </c>
      <c r="K18" s="6">
        <v>785328437</v>
      </c>
    </row>
    <row r="19" spans="1:11" ht="12.75">
      <c r="A19" s="209" t="s">
        <v>178</v>
      </c>
      <c r="B19" s="210"/>
      <c r="C19" s="210"/>
      <c r="D19" s="210"/>
      <c r="E19" s="210"/>
      <c r="F19" s="210"/>
      <c r="G19" s="210"/>
      <c r="H19" s="211"/>
      <c r="I19" s="1">
        <v>13</v>
      </c>
      <c r="J19" s="6">
        <v>27305310</v>
      </c>
      <c r="K19" s="6">
        <v>50214023</v>
      </c>
    </row>
    <row r="20" spans="1:11" ht="12.75">
      <c r="A20" s="209" t="s">
        <v>21</v>
      </c>
      <c r="B20" s="210"/>
      <c r="C20" s="210"/>
      <c r="D20" s="210"/>
      <c r="E20" s="210"/>
      <c r="F20" s="210"/>
      <c r="G20" s="210"/>
      <c r="H20" s="211"/>
      <c r="I20" s="1">
        <v>14</v>
      </c>
      <c r="J20" s="6">
        <v>656813</v>
      </c>
      <c r="K20" s="6">
        <v>710180</v>
      </c>
    </row>
    <row r="21" spans="1:11" ht="12.75">
      <c r="A21" s="209" t="s">
        <v>22</v>
      </c>
      <c r="B21" s="210"/>
      <c r="C21" s="210"/>
      <c r="D21" s="210"/>
      <c r="E21" s="210"/>
      <c r="F21" s="210"/>
      <c r="G21" s="210"/>
      <c r="H21" s="211"/>
      <c r="I21" s="1">
        <v>15</v>
      </c>
      <c r="J21" s="6"/>
      <c r="K21" s="6"/>
    </row>
    <row r="22" spans="1:11" ht="12.75">
      <c r="A22" s="209" t="s">
        <v>63</v>
      </c>
      <c r="B22" s="210"/>
      <c r="C22" s="210"/>
      <c r="D22" s="210"/>
      <c r="E22" s="210"/>
      <c r="F22" s="210"/>
      <c r="G22" s="210"/>
      <c r="H22" s="211"/>
      <c r="I22" s="1">
        <v>16</v>
      </c>
      <c r="J22" s="6">
        <v>2938045</v>
      </c>
      <c r="K22" s="6">
        <v>1562542</v>
      </c>
    </row>
    <row r="23" spans="1:11" ht="12.75">
      <c r="A23" s="209" t="s">
        <v>64</v>
      </c>
      <c r="B23" s="210"/>
      <c r="C23" s="210"/>
      <c r="D23" s="210"/>
      <c r="E23" s="210"/>
      <c r="F23" s="210"/>
      <c r="G23" s="210"/>
      <c r="H23" s="211"/>
      <c r="I23" s="1">
        <v>17</v>
      </c>
      <c r="J23" s="6">
        <v>27288338</v>
      </c>
      <c r="K23" s="6">
        <v>8493375</v>
      </c>
    </row>
    <row r="24" spans="1:11" ht="12.75">
      <c r="A24" s="209" t="s">
        <v>65</v>
      </c>
      <c r="B24" s="210"/>
      <c r="C24" s="210"/>
      <c r="D24" s="210"/>
      <c r="E24" s="210"/>
      <c r="F24" s="210"/>
      <c r="G24" s="210"/>
      <c r="H24" s="211"/>
      <c r="I24" s="1">
        <v>18</v>
      </c>
      <c r="J24" s="6">
        <v>4501797</v>
      </c>
      <c r="K24" s="6">
        <v>10186449</v>
      </c>
    </row>
    <row r="25" spans="1:11" ht="12.75">
      <c r="A25" s="209" t="s">
        <v>66</v>
      </c>
      <c r="B25" s="210"/>
      <c r="C25" s="210"/>
      <c r="D25" s="210"/>
      <c r="E25" s="210"/>
      <c r="F25" s="210"/>
      <c r="G25" s="210"/>
      <c r="H25" s="211"/>
      <c r="I25" s="1">
        <v>19</v>
      </c>
      <c r="J25" s="6"/>
      <c r="K25" s="6"/>
    </row>
    <row r="26" spans="1:11" ht="12.75">
      <c r="A26" s="209" t="s">
        <v>159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f>SUM(J27:J34)</f>
        <v>687927</v>
      </c>
      <c r="K26" s="53">
        <f>SUM(K27:K34)</f>
        <v>696609</v>
      </c>
    </row>
    <row r="27" spans="1:11" ht="12.75">
      <c r="A27" s="209" t="s">
        <v>67</v>
      </c>
      <c r="B27" s="210"/>
      <c r="C27" s="210"/>
      <c r="D27" s="210"/>
      <c r="E27" s="210"/>
      <c r="F27" s="210"/>
      <c r="G27" s="210"/>
      <c r="H27" s="211"/>
      <c r="I27" s="1">
        <v>21</v>
      </c>
      <c r="J27" s="6">
        <v>40000</v>
      </c>
      <c r="K27" s="6">
        <v>40000</v>
      </c>
    </row>
    <row r="28" spans="1:11" ht="12.75">
      <c r="A28" s="209" t="s">
        <v>68</v>
      </c>
      <c r="B28" s="210"/>
      <c r="C28" s="210"/>
      <c r="D28" s="210"/>
      <c r="E28" s="210"/>
      <c r="F28" s="210"/>
      <c r="G28" s="210"/>
      <c r="H28" s="211"/>
      <c r="I28" s="1">
        <v>22</v>
      </c>
      <c r="J28" s="6"/>
      <c r="K28" s="6"/>
    </row>
    <row r="29" spans="1:11" ht="12.75">
      <c r="A29" s="209" t="s">
        <v>69</v>
      </c>
      <c r="B29" s="210"/>
      <c r="C29" s="210"/>
      <c r="D29" s="210"/>
      <c r="E29" s="210"/>
      <c r="F29" s="210"/>
      <c r="G29" s="210"/>
      <c r="H29" s="211"/>
      <c r="I29" s="1">
        <v>23</v>
      </c>
      <c r="J29" s="6"/>
      <c r="K29" s="6"/>
    </row>
    <row r="30" spans="1:11" ht="12.75">
      <c r="A30" s="209" t="s">
        <v>74</v>
      </c>
      <c r="B30" s="210"/>
      <c r="C30" s="210"/>
      <c r="D30" s="210"/>
      <c r="E30" s="210"/>
      <c r="F30" s="210"/>
      <c r="G30" s="210"/>
      <c r="H30" s="211"/>
      <c r="I30" s="1">
        <v>24</v>
      </c>
      <c r="J30" s="6"/>
      <c r="K30" s="6"/>
    </row>
    <row r="31" spans="1:11" ht="12.75">
      <c r="A31" s="209" t="s">
        <v>75</v>
      </c>
      <c r="B31" s="210"/>
      <c r="C31" s="210"/>
      <c r="D31" s="210"/>
      <c r="E31" s="210"/>
      <c r="F31" s="210"/>
      <c r="G31" s="210"/>
      <c r="H31" s="211"/>
      <c r="I31" s="1">
        <v>25</v>
      </c>
      <c r="J31" s="6">
        <v>144025</v>
      </c>
      <c r="K31" s="6">
        <v>151690</v>
      </c>
    </row>
    <row r="32" spans="1:11" ht="12.75">
      <c r="A32" s="209" t="s">
        <v>76</v>
      </c>
      <c r="B32" s="210"/>
      <c r="C32" s="210"/>
      <c r="D32" s="210"/>
      <c r="E32" s="210"/>
      <c r="F32" s="210"/>
      <c r="G32" s="210"/>
      <c r="H32" s="211"/>
      <c r="I32" s="1">
        <v>26</v>
      </c>
      <c r="J32" s="6">
        <v>503902</v>
      </c>
      <c r="K32" s="6">
        <v>504919</v>
      </c>
    </row>
    <row r="33" spans="1:11" ht="12.75">
      <c r="A33" s="209" t="s">
        <v>70</v>
      </c>
      <c r="B33" s="210"/>
      <c r="C33" s="210"/>
      <c r="D33" s="210"/>
      <c r="E33" s="210"/>
      <c r="F33" s="210"/>
      <c r="G33" s="210"/>
      <c r="H33" s="211"/>
      <c r="I33" s="1">
        <v>27</v>
      </c>
      <c r="J33" s="6"/>
      <c r="K33" s="6"/>
    </row>
    <row r="34" spans="1:11" ht="12.75">
      <c r="A34" s="209" t="s">
        <v>152</v>
      </c>
      <c r="B34" s="210"/>
      <c r="C34" s="210"/>
      <c r="D34" s="210"/>
      <c r="E34" s="210"/>
      <c r="F34" s="210"/>
      <c r="G34" s="210"/>
      <c r="H34" s="211"/>
      <c r="I34" s="1">
        <v>28</v>
      </c>
      <c r="J34" s="6"/>
      <c r="K34" s="6"/>
    </row>
    <row r="35" spans="1:11" ht="12.75">
      <c r="A35" s="209" t="s">
        <v>153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9" t="s">
        <v>71</v>
      </c>
      <c r="B36" s="210"/>
      <c r="C36" s="210"/>
      <c r="D36" s="210"/>
      <c r="E36" s="210"/>
      <c r="F36" s="210"/>
      <c r="G36" s="210"/>
      <c r="H36" s="211"/>
      <c r="I36" s="1">
        <v>30</v>
      </c>
      <c r="J36" s="6"/>
      <c r="K36" s="6"/>
    </row>
    <row r="37" spans="1:11" ht="12.75">
      <c r="A37" s="209" t="s">
        <v>72</v>
      </c>
      <c r="B37" s="210"/>
      <c r="C37" s="210"/>
      <c r="D37" s="210"/>
      <c r="E37" s="210"/>
      <c r="F37" s="210"/>
      <c r="G37" s="210"/>
      <c r="H37" s="211"/>
      <c r="I37" s="1">
        <v>31</v>
      </c>
      <c r="J37" s="6"/>
      <c r="K37" s="6"/>
    </row>
    <row r="38" spans="1:11" ht="12.75">
      <c r="A38" s="209" t="s">
        <v>73</v>
      </c>
      <c r="B38" s="210"/>
      <c r="C38" s="210"/>
      <c r="D38" s="210"/>
      <c r="E38" s="210"/>
      <c r="F38" s="210"/>
      <c r="G38" s="210"/>
      <c r="H38" s="211"/>
      <c r="I38" s="1">
        <v>32</v>
      </c>
      <c r="J38" s="6"/>
      <c r="K38" s="6"/>
    </row>
    <row r="39" spans="1:11" ht="12.75">
      <c r="A39" s="209" t="s">
        <v>154</v>
      </c>
      <c r="B39" s="210"/>
      <c r="C39" s="210"/>
      <c r="D39" s="210"/>
      <c r="E39" s="210"/>
      <c r="F39" s="210"/>
      <c r="G39" s="210"/>
      <c r="H39" s="211"/>
      <c r="I39" s="1">
        <v>33</v>
      </c>
      <c r="J39" s="6">
        <v>10341928</v>
      </c>
      <c r="K39" s="6">
        <v>9781402</v>
      </c>
    </row>
    <row r="40" spans="1:11" ht="12.75">
      <c r="A40" s="212" t="s">
        <v>206</v>
      </c>
      <c r="B40" s="213"/>
      <c r="C40" s="213"/>
      <c r="D40" s="213"/>
      <c r="E40" s="213"/>
      <c r="F40" s="213"/>
      <c r="G40" s="213"/>
      <c r="H40" s="214"/>
      <c r="I40" s="1">
        <v>34</v>
      </c>
      <c r="J40" s="53">
        <f>J41+J49+J56+J64</f>
        <v>14458591</v>
      </c>
      <c r="K40" s="53">
        <f>K41+K49+K56+K64</f>
        <v>40191621</v>
      </c>
    </row>
    <row r="41" spans="1:11" ht="12.75">
      <c r="A41" s="209" t="s">
        <v>91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f>SUM(J42:J48)</f>
        <v>335667</v>
      </c>
      <c r="K41" s="53">
        <f>SUM(K42:K48)</f>
        <v>687751</v>
      </c>
    </row>
    <row r="42" spans="1:11" ht="12.75">
      <c r="A42" s="209" t="s">
        <v>103</v>
      </c>
      <c r="B42" s="210"/>
      <c r="C42" s="210"/>
      <c r="D42" s="210"/>
      <c r="E42" s="210"/>
      <c r="F42" s="210"/>
      <c r="G42" s="210"/>
      <c r="H42" s="211"/>
      <c r="I42" s="1">
        <v>36</v>
      </c>
      <c r="J42" s="6">
        <v>331049</v>
      </c>
      <c r="K42" s="6">
        <v>665355</v>
      </c>
    </row>
    <row r="43" spans="1:11" ht="12.75">
      <c r="A43" s="209" t="s">
        <v>104</v>
      </c>
      <c r="B43" s="210"/>
      <c r="C43" s="210"/>
      <c r="D43" s="210"/>
      <c r="E43" s="210"/>
      <c r="F43" s="210"/>
      <c r="G43" s="210"/>
      <c r="H43" s="211"/>
      <c r="I43" s="1">
        <v>37</v>
      </c>
      <c r="J43" s="6"/>
      <c r="K43" s="6"/>
    </row>
    <row r="44" spans="1:11" ht="12.75">
      <c r="A44" s="209" t="s">
        <v>77</v>
      </c>
      <c r="B44" s="210"/>
      <c r="C44" s="210"/>
      <c r="D44" s="210"/>
      <c r="E44" s="210"/>
      <c r="F44" s="210"/>
      <c r="G44" s="210"/>
      <c r="H44" s="211"/>
      <c r="I44" s="1">
        <v>38</v>
      </c>
      <c r="J44" s="6"/>
      <c r="K44" s="6"/>
    </row>
    <row r="45" spans="1:11" ht="12.75">
      <c r="A45" s="209" t="s">
        <v>78</v>
      </c>
      <c r="B45" s="210"/>
      <c r="C45" s="210"/>
      <c r="D45" s="210"/>
      <c r="E45" s="210"/>
      <c r="F45" s="210"/>
      <c r="G45" s="210"/>
      <c r="H45" s="211"/>
      <c r="I45" s="1">
        <v>39</v>
      </c>
      <c r="J45" s="6">
        <v>3438</v>
      </c>
      <c r="K45" s="6">
        <v>4803</v>
      </c>
    </row>
    <row r="46" spans="1:11" ht="12.75">
      <c r="A46" s="209" t="s">
        <v>79</v>
      </c>
      <c r="B46" s="210"/>
      <c r="C46" s="210"/>
      <c r="D46" s="210"/>
      <c r="E46" s="210"/>
      <c r="F46" s="210"/>
      <c r="G46" s="210"/>
      <c r="H46" s="211"/>
      <c r="I46" s="1">
        <v>40</v>
      </c>
      <c r="J46" s="6">
        <v>1180</v>
      </c>
      <c r="K46" s="6">
        <v>17593</v>
      </c>
    </row>
    <row r="47" spans="1:11" ht="12.75">
      <c r="A47" s="209" t="s">
        <v>80</v>
      </c>
      <c r="B47" s="210"/>
      <c r="C47" s="210"/>
      <c r="D47" s="210"/>
      <c r="E47" s="210"/>
      <c r="F47" s="210"/>
      <c r="G47" s="210"/>
      <c r="H47" s="211"/>
      <c r="I47" s="1">
        <v>41</v>
      </c>
      <c r="J47" s="6"/>
      <c r="K47" s="6"/>
    </row>
    <row r="48" spans="1:11" ht="12.75">
      <c r="A48" s="209" t="s">
        <v>81</v>
      </c>
      <c r="B48" s="210"/>
      <c r="C48" s="210"/>
      <c r="D48" s="210"/>
      <c r="E48" s="210"/>
      <c r="F48" s="210"/>
      <c r="G48" s="210"/>
      <c r="H48" s="211"/>
      <c r="I48" s="1">
        <v>42</v>
      </c>
      <c r="J48" s="6"/>
      <c r="K48" s="6"/>
    </row>
    <row r="49" spans="1:11" ht="12.75">
      <c r="A49" s="209" t="s">
        <v>92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f>SUM(J50:J55)</f>
        <v>12293352</v>
      </c>
      <c r="K49" s="53">
        <f>SUM(K50:K55)</f>
        <v>11889064</v>
      </c>
    </row>
    <row r="50" spans="1:11" ht="12.75">
      <c r="A50" s="209" t="s">
        <v>166</v>
      </c>
      <c r="B50" s="210"/>
      <c r="C50" s="210"/>
      <c r="D50" s="210"/>
      <c r="E50" s="210"/>
      <c r="F50" s="210"/>
      <c r="G50" s="210"/>
      <c r="H50" s="211"/>
      <c r="I50" s="1">
        <v>44</v>
      </c>
      <c r="J50" s="6">
        <v>391026</v>
      </c>
      <c r="K50" s="6">
        <v>579887</v>
      </c>
    </row>
    <row r="51" spans="1:11" ht="12.75">
      <c r="A51" s="209" t="s">
        <v>167</v>
      </c>
      <c r="B51" s="210"/>
      <c r="C51" s="210"/>
      <c r="D51" s="210"/>
      <c r="E51" s="210"/>
      <c r="F51" s="210"/>
      <c r="G51" s="210"/>
      <c r="H51" s="211"/>
      <c r="I51" s="1">
        <v>45</v>
      </c>
      <c r="J51" s="6">
        <v>7073912</v>
      </c>
      <c r="K51" s="6">
        <v>7066522</v>
      </c>
    </row>
    <row r="52" spans="1:11" ht="12.75">
      <c r="A52" s="209" t="s">
        <v>168</v>
      </c>
      <c r="B52" s="210"/>
      <c r="C52" s="210"/>
      <c r="D52" s="210"/>
      <c r="E52" s="210"/>
      <c r="F52" s="210"/>
      <c r="G52" s="210"/>
      <c r="H52" s="211"/>
      <c r="I52" s="1">
        <v>46</v>
      </c>
      <c r="J52" s="6"/>
      <c r="K52" s="6"/>
    </row>
    <row r="53" spans="1:11" ht="12.75">
      <c r="A53" s="209" t="s">
        <v>169</v>
      </c>
      <c r="B53" s="210"/>
      <c r="C53" s="210"/>
      <c r="D53" s="210"/>
      <c r="E53" s="210"/>
      <c r="F53" s="210"/>
      <c r="G53" s="210"/>
      <c r="H53" s="211"/>
      <c r="I53" s="1">
        <v>47</v>
      </c>
      <c r="J53" s="6">
        <v>4727</v>
      </c>
      <c r="K53" s="6">
        <v>14637</v>
      </c>
    </row>
    <row r="54" spans="1:11" ht="12.75">
      <c r="A54" s="209" t="s">
        <v>5</v>
      </c>
      <c r="B54" s="210"/>
      <c r="C54" s="210"/>
      <c r="D54" s="210"/>
      <c r="E54" s="210"/>
      <c r="F54" s="210"/>
      <c r="G54" s="210"/>
      <c r="H54" s="211"/>
      <c r="I54" s="1">
        <v>48</v>
      </c>
      <c r="J54" s="6">
        <v>4649973</v>
      </c>
      <c r="K54" s="6">
        <v>4061103</v>
      </c>
    </row>
    <row r="55" spans="1:11" ht="12.75">
      <c r="A55" s="209" t="s">
        <v>6</v>
      </c>
      <c r="B55" s="210"/>
      <c r="C55" s="210"/>
      <c r="D55" s="210"/>
      <c r="E55" s="210"/>
      <c r="F55" s="210"/>
      <c r="G55" s="210"/>
      <c r="H55" s="211"/>
      <c r="I55" s="1">
        <v>49</v>
      </c>
      <c r="J55" s="6">
        <v>173714</v>
      </c>
      <c r="K55" s="6">
        <v>166915</v>
      </c>
    </row>
    <row r="56" spans="1:11" ht="12.75">
      <c r="A56" s="209" t="s">
        <v>93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f>SUM(J57:J63)</f>
        <v>1295232</v>
      </c>
      <c r="K56" s="53">
        <f>SUM(K57:K63)</f>
        <v>0</v>
      </c>
    </row>
    <row r="57" spans="1:11" ht="12.75">
      <c r="A57" s="209" t="s">
        <v>67</v>
      </c>
      <c r="B57" s="210"/>
      <c r="C57" s="210"/>
      <c r="D57" s="210"/>
      <c r="E57" s="210"/>
      <c r="F57" s="210"/>
      <c r="G57" s="210"/>
      <c r="H57" s="211"/>
      <c r="I57" s="1">
        <v>51</v>
      </c>
      <c r="J57" s="6"/>
      <c r="K57" s="6"/>
    </row>
    <row r="58" spans="1:11" ht="12.75">
      <c r="A58" s="209" t="s">
        <v>68</v>
      </c>
      <c r="B58" s="210"/>
      <c r="C58" s="210"/>
      <c r="D58" s="210"/>
      <c r="E58" s="210"/>
      <c r="F58" s="210"/>
      <c r="G58" s="210"/>
      <c r="H58" s="211"/>
      <c r="I58" s="1">
        <v>52</v>
      </c>
      <c r="J58" s="6"/>
      <c r="K58" s="6"/>
    </row>
    <row r="59" spans="1:11" ht="12.75">
      <c r="A59" s="209" t="s">
        <v>208</v>
      </c>
      <c r="B59" s="210"/>
      <c r="C59" s="210"/>
      <c r="D59" s="210"/>
      <c r="E59" s="210"/>
      <c r="F59" s="210"/>
      <c r="G59" s="210"/>
      <c r="H59" s="211"/>
      <c r="I59" s="1">
        <v>53</v>
      </c>
      <c r="J59" s="6"/>
      <c r="K59" s="6"/>
    </row>
    <row r="60" spans="1:11" ht="12.75">
      <c r="A60" s="209" t="s">
        <v>74</v>
      </c>
      <c r="B60" s="210"/>
      <c r="C60" s="210"/>
      <c r="D60" s="210"/>
      <c r="E60" s="210"/>
      <c r="F60" s="210"/>
      <c r="G60" s="210"/>
      <c r="H60" s="211"/>
      <c r="I60" s="1">
        <v>54</v>
      </c>
      <c r="J60" s="6"/>
      <c r="K60" s="6"/>
    </row>
    <row r="61" spans="1:11" ht="12.75">
      <c r="A61" s="209" t="s">
        <v>75</v>
      </c>
      <c r="B61" s="210"/>
      <c r="C61" s="210"/>
      <c r="D61" s="210"/>
      <c r="E61" s="210"/>
      <c r="F61" s="210"/>
      <c r="G61" s="210"/>
      <c r="H61" s="211"/>
      <c r="I61" s="1">
        <v>55</v>
      </c>
      <c r="J61" s="6"/>
      <c r="K61" s="6"/>
    </row>
    <row r="62" spans="1:11" ht="12.75">
      <c r="A62" s="209" t="s">
        <v>76</v>
      </c>
      <c r="B62" s="210"/>
      <c r="C62" s="210"/>
      <c r="D62" s="210"/>
      <c r="E62" s="210"/>
      <c r="F62" s="210"/>
      <c r="G62" s="210"/>
      <c r="H62" s="211"/>
      <c r="I62" s="1">
        <v>56</v>
      </c>
      <c r="J62" s="6">
        <v>1295232</v>
      </c>
      <c r="K62" s="6"/>
    </row>
    <row r="63" spans="1:11" ht="12.75">
      <c r="A63" s="209" t="s">
        <v>40</v>
      </c>
      <c r="B63" s="210"/>
      <c r="C63" s="210"/>
      <c r="D63" s="210"/>
      <c r="E63" s="210"/>
      <c r="F63" s="210"/>
      <c r="G63" s="210"/>
      <c r="H63" s="211"/>
      <c r="I63" s="1">
        <v>57</v>
      </c>
      <c r="J63" s="6"/>
      <c r="K63" s="6"/>
    </row>
    <row r="64" spans="1:11" ht="12.75">
      <c r="A64" s="209" t="s">
        <v>173</v>
      </c>
      <c r="B64" s="210"/>
      <c r="C64" s="210"/>
      <c r="D64" s="210"/>
      <c r="E64" s="210"/>
      <c r="F64" s="210"/>
      <c r="G64" s="210"/>
      <c r="H64" s="211"/>
      <c r="I64" s="1">
        <v>58</v>
      </c>
      <c r="J64" s="6">
        <v>534340</v>
      </c>
      <c r="K64" s="6">
        <v>27614806</v>
      </c>
    </row>
    <row r="65" spans="1:11" ht="12.75">
      <c r="A65" s="212" t="s">
        <v>47</v>
      </c>
      <c r="B65" s="213"/>
      <c r="C65" s="213"/>
      <c r="D65" s="213"/>
      <c r="E65" s="213"/>
      <c r="F65" s="213"/>
      <c r="G65" s="213"/>
      <c r="H65" s="214"/>
      <c r="I65" s="1">
        <v>59</v>
      </c>
      <c r="J65" s="6">
        <v>6541566</v>
      </c>
      <c r="K65" s="6">
        <v>4584139</v>
      </c>
    </row>
    <row r="66" spans="1:11" ht="12.75">
      <c r="A66" s="212" t="s">
        <v>207</v>
      </c>
      <c r="B66" s="213"/>
      <c r="C66" s="213"/>
      <c r="D66" s="213"/>
      <c r="E66" s="213"/>
      <c r="F66" s="213"/>
      <c r="G66" s="213"/>
      <c r="H66" s="214"/>
      <c r="I66" s="1">
        <v>60</v>
      </c>
      <c r="J66" s="53">
        <f>J7+J8+J40+J65</f>
        <v>953050017</v>
      </c>
      <c r="K66" s="53">
        <f>K7+K8+K40+K65</f>
        <v>1107805023</v>
      </c>
    </row>
    <row r="67" spans="1:11" ht="12.75">
      <c r="A67" s="224" t="s">
        <v>82</v>
      </c>
      <c r="B67" s="225"/>
      <c r="C67" s="225"/>
      <c r="D67" s="225"/>
      <c r="E67" s="225"/>
      <c r="F67" s="225"/>
      <c r="G67" s="225"/>
      <c r="H67" s="226"/>
      <c r="I67" s="4">
        <v>61</v>
      </c>
      <c r="J67" s="7"/>
      <c r="K67" s="7"/>
    </row>
    <row r="68" spans="1:11" ht="12.75">
      <c r="A68" s="201" t="s">
        <v>49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5" t="s">
        <v>160</v>
      </c>
      <c r="B69" s="206"/>
      <c r="C69" s="206"/>
      <c r="D69" s="206"/>
      <c r="E69" s="206"/>
      <c r="F69" s="206"/>
      <c r="G69" s="206"/>
      <c r="H69" s="223"/>
      <c r="I69" s="3">
        <v>62</v>
      </c>
      <c r="J69" s="54">
        <f>J70+J71+J72+J78+J79+J82+J85</f>
        <v>682370146</v>
      </c>
      <c r="K69" s="54">
        <f>K70+K71+K72+K78+K79+K82+K85</f>
        <v>682914660</v>
      </c>
    </row>
    <row r="70" spans="1:11" ht="12.75">
      <c r="A70" s="209" t="s">
        <v>117</v>
      </c>
      <c r="B70" s="210"/>
      <c r="C70" s="210"/>
      <c r="D70" s="210"/>
      <c r="E70" s="210"/>
      <c r="F70" s="210"/>
      <c r="G70" s="210"/>
      <c r="H70" s="211"/>
      <c r="I70" s="1">
        <v>63</v>
      </c>
      <c r="J70" s="6">
        <v>43650000</v>
      </c>
      <c r="K70" s="6">
        <v>43650000</v>
      </c>
    </row>
    <row r="71" spans="1:11" ht="12.75">
      <c r="A71" s="209" t="s">
        <v>118</v>
      </c>
      <c r="B71" s="210"/>
      <c r="C71" s="210"/>
      <c r="D71" s="210"/>
      <c r="E71" s="210"/>
      <c r="F71" s="210"/>
      <c r="G71" s="210"/>
      <c r="H71" s="211"/>
      <c r="I71" s="1">
        <v>64</v>
      </c>
      <c r="J71" s="6"/>
      <c r="K71" s="6"/>
    </row>
    <row r="72" spans="1:11" ht="12.75">
      <c r="A72" s="209" t="s">
        <v>119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f>J73+J74-J75+J76+J77</f>
        <v>643230386</v>
      </c>
      <c r="K72" s="53">
        <f>K73+K74-K75+K76+K77</f>
        <v>638669776</v>
      </c>
    </row>
    <row r="73" spans="1:11" ht="12.75">
      <c r="A73" s="209" t="s">
        <v>120</v>
      </c>
      <c r="B73" s="210"/>
      <c r="C73" s="210"/>
      <c r="D73" s="210"/>
      <c r="E73" s="210"/>
      <c r="F73" s="210"/>
      <c r="G73" s="210"/>
      <c r="H73" s="211"/>
      <c r="I73" s="1">
        <v>66</v>
      </c>
      <c r="J73" s="6">
        <v>2129389</v>
      </c>
      <c r="K73" s="6">
        <v>2129389</v>
      </c>
    </row>
    <row r="74" spans="1:11" ht="12.75">
      <c r="A74" s="209" t="s">
        <v>121</v>
      </c>
      <c r="B74" s="210"/>
      <c r="C74" s="210"/>
      <c r="D74" s="210"/>
      <c r="E74" s="210"/>
      <c r="F74" s="210"/>
      <c r="G74" s="210"/>
      <c r="H74" s="211"/>
      <c r="I74" s="1">
        <v>67</v>
      </c>
      <c r="J74" s="6">
        <v>3380</v>
      </c>
      <c r="K74" s="6">
        <v>3380</v>
      </c>
    </row>
    <row r="75" spans="1:11" ht="12.75">
      <c r="A75" s="209" t="s">
        <v>109</v>
      </c>
      <c r="B75" s="210"/>
      <c r="C75" s="210"/>
      <c r="D75" s="210"/>
      <c r="E75" s="210"/>
      <c r="F75" s="210"/>
      <c r="G75" s="210"/>
      <c r="H75" s="211"/>
      <c r="I75" s="1">
        <v>68</v>
      </c>
      <c r="J75" s="6">
        <v>3380</v>
      </c>
      <c r="K75" s="6">
        <v>3380</v>
      </c>
    </row>
    <row r="76" spans="1:11" ht="12.75">
      <c r="A76" s="209" t="s">
        <v>110</v>
      </c>
      <c r="B76" s="210"/>
      <c r="C76" s="210"/>
      <c r="D76" s="210"/>
      <c r="E76" s="210"/>
      <c r="F76" s="210"/>
      <c r="G76" s="210"/>
      <c r="H76" s="211"/>
      <c r="I76" s="1">
        <v>69</v>
      </c>
      <c r="J76" s="6"/>
      <c r="K76" s="6"/>
    </row>
    <row r="77" spans="1:11" ht="12.75">
      <c r="A77" s="209" t="s">
        <v>111</v>
      </c>
      <c r="B77" s="210"/>
      <c r="C77" s="210"/>
      <c r="D77" s="210"/>
      <c r="E77" s="210"/>
      <c r="F77" s="210"/>
      <c r="G77" s="210"/>
      <c r="H77" s="211"/>
      <c r="I77" s="1">
        <v>70</v>
      </c>
      <c r="J77" s="6">
        <v>641100997</v>
      </c>
      <c r="K77" s="6">
        <v>636540387</v>
      </c>
    </row>
    <row r="78" spans="1:11" ht="12.75">
      <c r="A78" s="209" t="s">
        <v>112</v>
      </c>
      <c r="B78" s="210"/>
      <c r="C78" s="210"/>
      <c r="D78" s="210"/>
      <c r="E78" s="210"/>
      <c r="F78" s="210"/>
      <c r="G78" s="210"/>
      <c r="H78" s="211"/>
      <c r="I78" s="1">
        <v>71</v>
      </c>
      <c r="J78" s="6">
        <v>50370</v>
      </c>
      <c r="K78" s="6">
        <v>58035</v>
      </c>
    </row>
    <row r="79" spans="1:11" ht="12.75">
      <c r="A79" s="209" t="s">
        <v>204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f>J80-J81</f>
        <v>14354359</v>
      </c>
      <c r="K79" s="53">
        <f>K80-K81</f>
        <v>0</v>
      </c>
    </row>
    <row r="80" spans="1:11" ht="12.75">
      <c r="A80" s="220" t="s">
        <v>138</v>
      </c>
      <c r="B80" s="221"/>
      <c r="C80" s="221"/>
      <c r="D80" s="221"/>
      <c r="E80" s="221"/>
      <c r="F80" s="221"/>
      <c r="G80" s="221"/>
      <c r="H80" s="222"/>
      <c r="I80" s="1">
        <v>73</v>
      </c>
      <c r="J80" s="6">
        <v>14354359</v>
      </c>
      <c r="K80" s="6"/>
    </row>
    <row r="81" spans="1:11" ht="12.75">
      <c r="A81" s="220" t="s">
        <v>139</v>
      </c>
      <c r="B81" s="221"/>
      <c r="C81" s="221"/>
      <c r="D81" s="221"/>
      <c r="E81" s="221"/>
      <c r="F81" s="221"/>
      <c r="G81" s="221"/>
      <c r="H81" s="222"/>
      <c r="I81" s="1">
        <v>74</v>
      </c>
      <c r="J81" s="6"/>
      <c r="K81" s="6"/>
    </row>
    <row r="82" spans="1:11" ht="12.75">
      <c r="A82" s="209" t="s">
        <v>205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f>J83-J84</f>
        <v>-18914969</v>
      </c>
      <c r="K82" s="53">
        <f>K83-K84</f>
        <v>536849</v>
      </c>
    </row>
    <row r="83" spans="1:11" ht="12.75">
      <c r="A83" s="220" t="s">
        <v>140</v>
      </c>
      <c r="B83" s="221"/>
      <c r="C83" s="221"/>
      <c r="D83" s="221"/>
      <c r="E83" s="221"/>
      <c r="F83" s="221"/>
      <c r="G83" s="221"/>
      <c r="H83" s="222"/>
      <c r="I83" s="1">
        <v>76</v>
      </c>
      <c r="J83" s="6"/>
      <c r="K83" s="6">
        <v>536849</v>
      </c>
    </row>
    <row r="84" spans="1:11" ht="12.75">
      <c r="A84" s="220" t="s">
        <v>141</v>
      </c>
      <c r="B84" s="221"/>
      <c r="C84" s="221"/>
      <c r="D84" s="221"/>
      <c r="E84" s="221"/>
      <c r="F84" s="221"/>
      <c r="G84" s="221"/>
      <c r="H84" s="222"/>
      <c r="I84" s="1">
        <v>77</v>
      </c>
      <c r="J84" s="6">
        <v>18914969</v>
      </c>
      <c r="K84" s="6"/>
    </row>
    <row r="85" spans="1:11" ht="12.75">
      <c r="A85" s="209" t="s">
        <v>142</v>
      </c>
      <c r="B85" s="210"/>
      <c r="C85" s="210"/>
      <c r="D85" s="210"/>
      <c r="E85" s="210"/>
      <c r="F85" s="210"/>
      <c r="G85" s="210"/>
      <c r="H85" s="211"/>
      <c r="I85" s="1">
        <v>78</v>
      </c>
      <c r="J85" s="6"/>
      <c r="K85" s="6"/>
    </row>
    <row r="86" spans="1:11" ht="12.75">
      <c r="A86" s="212" t="s">
        <v>13</v>
      </c>
      <c r="B86" s="213"/>
      <c r="C86" s="213"/>
      <c r="D86" s="213"/>
      <c r="E86" s="213"/>
      <c r="F86" s="213"/>
      <c r="G86" s="213"/>
      <c r="H86" s="214"/>
      <c r="I86" s="1">
        <v>79</v>
      </c>
      <c r="J86" s="53">
        <f>SUM(J87:J89)</f>
        <v>25117865</v>
      </c>
      <c r="K86" s="53">
        <f>SUM(K87:K89)</f>
        <v>26239612</v>
      </c>
    </row>
    <row r="87" spans="1:11" ht="12.75">
      <c r="A87" s="209" t="s">
        <v>105</v>
      </c>
      <c r="B87" s="210"/>
      <c r="C87" s="210"/>
      <c r="D87" s="210"/>
      <c r="E87" s="210"/>
      <c r="F87" s="210"/>
      <c r="G87" s="210"/>
      <c r="H87" s="211"/>
      <c r="I87" s="1">
        <v>80</v>
      </c>
      <c r="J87" s="6">
        <v>1893100</v>
      </c>
      <c r="K87" s="6">
        <v>1734357</v>
      </c>
    </row>
    <row r="88" spans="1:11" ht="12.75">
      <c r="A88" s="209" t="s">
        <v>106</v>
      </c>
      <c r="B88" s="210"/>
      <c r="C88" s="210"/>
      <c r="D88" s="210"/>
      <c r="E88" s="210"/>
      <c r="F88" s="210"/>
      <c r="G88" s="210"/>
      <c r="H88" s="211"/>
      <c r="I88" s="1">
        <v>81</v>
      </c>
      <c r="J88" s="6"/>
      <c r="K88" s="6"/>
    </row>
    <row r="89" spans="1:11" ht="12.75">
      <c r="A89" s="209" t="s">
        <v>107</v>
      </c>
      <c r="B89" s="210"/>
      <c r="C89" s="210"/>
      <c r="D89" s="210"/>
      <c r="E89" s="210"/>
      <c r="F89" s="210"/>
      <c r="G89" s="210"/>
      <c r="H89" s="211"/>
      <c r="I89" s="1">
        <v>82</v>
      </c>
      <c r="J89" s="6">
        <v>23224765</v>
      </c>
      <c r="K89" s="6">
        <v>24505255</v>
      </c>
    </row>
    <row r="90" spans="1:11" ht="12.75">
      <c r="A90" s="212" t="s">
        <v>14</v>
      </c>
      <c r="B90" s="213"/>
      <c r="C90" s="213"/>
      <c r="D90" s="213"/>
      <c r="E90" s="213"/>
      <c r="F90" s="213"/>
      <c r="G90" s="213"/>
      <c r="H90" s="214"/>
      <c r="I90" s="1">
        <v>83</v>
      </c>
      <c r="J90" s="53">
        <f>SUM(J91:J99)</f>
        <v>150306278</v>
      </c>
      <c r="K90" s="53">
        <f>SUM(K91:K99)</f>
        <v>311036274</v>
      </c>
    </row>
    <row r="91" spans="1:11" ht="12.75">
      <c r="A91" s="209" t="s">
        <v>108</v>
      </c>
      <c r="B91" s="210"/>
      <c r="C91" s="210"/>
      <c r="D91" s="210"/>
      <c r="E91" s="210"/>
      <c r="F91" s="210"/>
      <c r="G91" s="210"/>
      <c r="H91" s="211"/>
      <c r="I91" s="1">
        <v>84</v>
      </c>
      <c r="J91" s="6">
        <v>66199869</v>
      </c>
      <c r="K91" s="6">
        <v>66199868</v>
      </c>
    </row>
    <row r="92" spans="1:11" ht="12.75">
      <c r="A92" s="209" t="s">
        <v>209</v>
      </c>
      <c r="B92" s="210"/>
      <c r="C92" s="210"/>
      <c r="D92" s="210"/>
      <c r="E92" s="210"/>
      <c r="F92" s="210"/>
      <c r="G92" s="210"/>
      <c r="H92" s="211"/>
      <c r="I92" s="1">
        <v>85</v>
      </c>
      <c r="J92" s="6"/>
      <c r="K92" s="6"/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6">
        <v>62259037</v>
      </c>
      <c r="K93" s="6">
        <v>213059053</v>
      </c>
    </row>
    <row r="94" spans="1:11" ht="12.75">
      <c r="A94" s="209" t="s">
        <v>210</v>
      </c>
      <c r="B94" s="210"/>
      <c r="C94" s="210"/>
      <c r="D94" s="210"/>
      <c r="E94" s="210"/>
      <c r="F94" s="210"/>
      <c r="G94" s="210"/>
      <c r="H94" s="211"/>
      <c r="I94" s="1">
        <v>87</v>
      </c>
      <c r="J94" s="6"/>
      <c r="K94" s="6"/>
    </row>
    <row r="95" spans="1:11" ht="12.75">
      <c r="A95" s="209" t="s">
        <v>211</v>
      </c>
      <c r="B95" s="210"/>
      <c r="C95" s="210"/>
      <c r="D95" s="210"/>
      <c r="E95" s="210"/>
      <c r="F95" s="210"/>
      <c r="G95" s="210"/>
      <c r="H95" s="211"/>
      <c r="I95" s="1">
        <v>88</v>
      </c>
      <c r="J95" s="6"/>
      <c r="K95" s="6"/>
    </row>
    <row r="96" spans="1:11" ht="12.75">
      <c r="A96" s="209" t="s">
        <v>212</v>
      </c>
      <c r="B96" s="210"/>
      <c r="C96" s="210"/>
      <c r="D96" s="210"/>
      <c r="E96" s="210"/>
      <c r="F96" s="210"/>
      <c r="G96" s="210"/>
      <c r="H96" s="211"/>
      <c r="I96" s="1">
        <v>89</v>
      </c>
      <c r="J96" s="6"/>
      <c r="K96" s="6"/>
    </row>
    <row r="97" spans="1:11" ht="12.75">
      <c r="A97" s="209" t="s">
        <v>85</v>
      </c>
      <c r="B97" s="210"/>
      <c r="C97" s="210"/>
      <c r="D97" s="210"/>
      <c r="E97" s="210"/>
      <c r="F97" s="210"/>
      <c r="G97" s="210"/>
      <c r="H97" s="211"/>
      <c r="I97" s="1">
        <v>90</v>
      </c>
      <c r="J97" s="6"/>
      <c r="K97" s="6"/>
    </row>
    <row r="98" spans="1:11" ht="12.75">
      <c r="A98" s="209" t="s">
        <v>83</v>
      </c>
      <c r="B98" s="210"/>
      <c r="C98" s="210"/>
      <c r="D98" s="210"/>
      <c r="E98" s="210"/>
      <c r="F98" s="210"/>
      <c r="G98" s="210"/>
      <c r="H98" s="211"/>
      <c r="I98" s="1">
        <v>91</v>
      </c>
      <c r="J98" s="6">
        <v>21847372</v>
      </c>
      <c r="K98" s="6">
        <v>31777353</v>
      </c>
    </row>
    <row r="99" spans="1:11" ht="12.75">
      <c r="A99" s="209" t="s">
        <v>84</v>
      </c>
      <c r="B99" s="210"/>
      <c r="C99" s="210"/>
      <c r="D99" s="210"/>
      <c r="E99" s="210"/>
      <c r="F99" s="210"/>
      <c r="G99" s="210"/>
      <c r="H99" s="211"/>
      <c r="I99" s="1">
        <v>92</v>
      </c>
      <c r="J99" s="6"/>
      <c r="K99" s="6"/>
    </row>
    <row r="100" spans="1:11" ht="12.75">
      <c r="A100" s="212" t="s">
        <v>15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53">
        <f>SUM(J101:J112)</f>
        <v>90111710</v>
      </c>
      <c r="K100" s="53">
        <f>SUM(K101:K112)</f>
        <v>86462280</v>
      </c>
    </row>
    <row r="101" spans="1:11" ht="12.75">
      <c r="A101" s="209" t="s">
        <v>108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6">
        <v>5381146</v>
      </c>
      <c r="K101" s="6">
        <v>2125918</v>
      </c>
    </row>
    <row r="102" spans="1:11" ht="12.75">
      <c r="A102" s="209" t="s">
        <v>209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6"/>
      <c r="K102" s="6"/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6">
        <v>27660174</v>
      </c>
      <c r="K103" s="6">
        <v>22746046</v>
      </c>
    </row>
    <row r="104" spans="1:11" ht="12.75">
      <c r="A104" s="209" t="s">
        <v>210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6">
        <v>5379453</v>
      </c>
      <c r="K104" s="6">
        <v>3177948</v>
      </c>
    </row>
    <row r="105" spans="1:11" ht="12.75">
      <c r="A105" s="209" t="s">
        <v>211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6">
        <v>8400606</v>
      </c>
      <c r="K105" s="6">
        <v>8468394</v>
      </c>
    </row>
    <row r="106" spans="1:11" ht="12.75">
      <c r="A106" s="209" t="s">
        <v>212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6"/>
      <c r="K106" s="6"/>
    </row>
    <row r="107" spans="1:11" ht="12.75">
      <c r="A107" s="209" t="s">
        <v>85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6"/>
      <c r="K107" s="6"/>
    </row>
    <row r="108" spans="1:11" ht="12.75">
      <c r="A108" s="209" t="s">
        <v>86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6">
        <v>6350919</v>
      </c>
      <c r="K108" s="6">
        <v>11713864</v>
      </c>
    </row>
    <row r="109" spans="1:11" ht="12.75">
      <c r="A109" s="209" t="s">
        <v>87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6">
        <v>2399910</v>
      </c>
      <c r="K109" s="6">
        <v>3589905</v>
      </c>
    </row>
    <row r="110" spans="1:11" ht="12.75">
      <c r="A110" s="209" t="s">
        <v>90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6"/>
      <c r="K110" s="6"/>
    </row>
    <row r="111" spans="1:11" ht="12.75">
      <c r="A111" s="209" t="s">
        <v>88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6"/>
      <c r="K111" s="6"/>
    </row>
    <row r="112" spans="1:11" ht="12.75">
      <c r="A112" s="209" t="s">
        <v>89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6">
        <v>34539502</v>
      </c>
      <c r="K112" s="6">
        <v>34640205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6">
        <v>5144018</v>
      </c>
      <c r="K113" s="6">
        <v>1152197</v>
      </c>
    </row>
    <row r="114" spans="1:11" ht="12.75">
      <c r="A114" s="212" t="s">
        <v>19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53">
        <f>J69+J86+J90+J100+J113</f>
        <v>953050017</v>
      </c>
      <c r="K114" s="53">
        <f>K69+K86+K90+K100+K113</f>
        <v>1107805023</v>
      </c>
    </row>
    <row r="115" spans="1:11" ht="12.75">
      <c r="A115" s="198" t="s">
        <v>48</v>
      </c>
      <c r="B115" s="199"/>
      <c r="C115" s="199"/>
      <c r="D115" s="199"/>
      <c r="E115" s="199"/>
      <c r="F115" s="199"/>
      <c r="G115" s="199"/>
      <c r="H115" s="200"/>
      <c r="I115" s="2">
        <v>108</v>
      </c>
      <c r="J115" s="7"/>
      <c r="K115" s="7"/>
    </row>
    <row r="116" spans="1:11" ht="12.75">
      <c r="A116" s="201" t="s">
        <v>276</v>
      </c>
      <c r="B116" s="202"/>
      <c r="C116" s="202"/>
      <c r="D116" s="202"/>
      <c r="E116" s="202"/>
      <c r="F116" s="202"/>
      <c r="G116" s="202"/>
      <c r="H116" s="202"/>
      <c r="I116" s="203"/>
      <c r="J116" s="203"/>
      <c r="K116" s="204"/>
    </row>
    <row r="117" spans="1:11" ht="12.75">
      <c r="A117" s="205" t="s">
        <v>155</v>
      </c>
      <c r="B117" s="206"/>
      <c r="C117" s="206"/>
      <c r="D117" s="206"/>
      <c r="E117" s="206"/>
      <c r="F117" s="206"/>
      <c r="G117" s="206"/>
      <c r="H117" s="206"/>
      <c r="I117" s="207"/>
      <c r="J117" s="207"/>
      <c r="K117" s="208"/>
    </row>
    <row r="118" spans="1:11" ht="12.75">
      <c r="A118" s="209" t="s">
        <v>3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6"/>
      <c r="K118" s="6"/>
    </row>
    <row r="119" spans="1:11" ht="12.75">
      <c r="A119" s="215" t="s">
        <v>4</v>
      </c>
      <c r="B119" s="216"/>
      <c r="C119" s="216"/>
      <c r="D119" s="216"/>
      <c r="E119" s="216"/>
      <c r="F119" s="216"/>
      <c r="G119" s="216"/>
      <c r="H119" s="217"/>
      <c r="I119" s="4">
        <v>110</v>
      </c>
      <c r="J119" s="7"/>
      <c r="K119" s="7"/>
    </row>
    <row r="120" spans="1:11" ht="12.75">
      <c r="A120" s="218" t="s">
        <v>277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 ht="12.75">
      <c r="A121" s="196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K86:K115 J46:J47 K7:K67 J49:J67 J7:J10 J14:J27 J30:J42 J79:K84 J107:J115 J86:J10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71"/>
  <sheetViews>
    <sheetView zoomScaleSheetLayoutView="110" workbookViewId="0" topLeftCell="A64">
      <selection activeCell="O48" sqref="O48"/>
    </sheetView>
  </sheetViews>
  <sheetFormatPr defaultColWidth="9.140625" defaultRowHeight="12.75"/>
  <cols>
    <col min="1" max="9" width="9.140625" style="52" customWidth="1"/>
    <col min="10" max="11" width="10.8515625" style="52" customWidth="1"/>
    <col min="12" max="12" width="10.57421875" style="52" customWidth="1"/>
    <col min="13" max="13" width="11.00390625" style="52" customWidth="1"/>
    <col min="14" max="14" width="9.140625" style="52" customWidth="1"/>
    <col min="15" max="15" width="10.140625" style="52" bestFit="1" customWidth="1"/>
    <col min="16" max="16" width="9.7109375" style="52" bestFit="1" customWidth="1"/>
    <col min="17" max="16384" width="9.140625" style="52" customWidth="1"/>
  </cols>
  <sheetData>
    <row r="1" spans="1:13" ht="12.75" customHeight="1">
      <c r="A1" s="233" t="s">
        <v>128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>
      <c r="A2" s="241" t="s">
        <v>306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58" t="s">
        <v>301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23.25">
      <c r="A4" s="257" t="s">
        <v>50</v>
      </c>
      <c r="B4" s="257"/>
      <c r="C4" s="257"/>
      <c r="D4" s="257"/>
      <c r="E4" s="257"/>
      <c r="F4" s="257"/>
      <c r="G4" s="257"/>
      <c r="H4" s="257"/>
      <c r="I4" s="58" t="s">
        <v>245</v>
      </c>
      <c r="J4" s="256" t="s">
        <v>284</v>
      </c>
      <c r="K4" s="256"/>
      <c r="L4" s="256" t="s">
        <v>285</v>
      </c>
      <c r="M4" s="256"/>
    </row>
    <row r="5" spans="1:13" ht="22.5">
      <c r="A5" s="257"/>
      <c r="B5" s="257"/>
      <c r="C5" s="257"/>
      <c r="D5" s="257"/>
      <c r="E5" s="257"/>
      <c r="F5" s="257"/>
      <c r="G5" s="257"/>
      <c r="H5" s="257"/>
      <c r="I5" s="58"/>
      <c r="J5" s="60" t="s">
        <v>280</v>
      </c>
      <c r="K5" s="60" t="s">
        <v>281</v>
      </c>
      <c r="L5" s="60" t="s">
        <v>280</v>
      </c>
      <c r="M5" s="60" t="s">
        <v>281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63">
        <v>2</v>
      </c>
      <c r="J6" s="60">
        <v>3</v>
      </c>
      <c r="K6" s="132">
        <v>4</v>
      </c>
      <c r="L6" s="60">
        <v>5</v>
      </c>
      <c r="M6" s="60">
        <v>6</v>
      </c>
    </row>
    <row r="7" spans="1:15" ht="12.75">
      <c r="A7" s="205" t="s">
        <v>20</v>
      </c>
      <c r="B7" s="206"/>
      <c r="C7" s="206"/>
      <c r="D7" s="206"/>
      <c r="E7" s="206"/>
      <c r="F7" s="206"/>
      <c r="G7" s="206"/>
      <c r="H7" s="223"/>
      <c r="I7" s="3">
        <v>111</v>
      </c>
      <c r="J7" s="124">
        <f>SUM(J8:J9)</f>
        <v>240939851</v>
      </c>
      <c r="K7" s="54">
        <v>8697949</v>
      </c>
      <c r="L7" s="128">
        <f>SUM(L8:L9)</f>
        <v>275322495</v>
      </c>
      <c r="M7" s="128">
        <v>11540774</v>
      </c>
      <c r="O7" s="133"/>
    </row>
    <row r="8" spans="1:16" ht="12.75">
      <c r="A8" s="212" t="s">
        <v>126</v>
      </c>
      <c r="B8" s="213"/>
      <c r="C8" s="213"/>
      <c r="D8" s="213"/>
      <c r="E8" s="213"/>
      <c r="F8" s="213"/>
      <c r="G8" s="213"/>
      <c r="H8" s="214"/>
      <c r="I8" s="1">
        <v>112</v>
      </c>
      <c r="J8" s="125">
        <v>237939604</v>
      </c>
      <c r="K8" s="6">
        <v>8569055</v>
      </c>
      <c r="L8" s="129">
        <v>273704967</v>
      </c>
      <c r="M8" s="129">
        <v>10308980</v>
      </c>
      <c r="O8" s="133"/>
      <c r="P8" s="133"/>
    </row>
    <row r="9" spans="1:13" ht="12.75">
      <c r="A9" s="212" t="s">
        <v>94</v>
      </c>
      <c r="B9" s="213"/>
      <c r="C9" s="213"/>
      <c r="D9" s="213"/>
      <c r="E9" s="213"/>
      <c r="F9" s="213"/>
      <c r="G9" s="213"/>
      <c r="H9" s="214"/>
      <c r="I9" s="1">
        <v>113</v>
      </c>
      <c r="J9" s="125">
        <v>3000247</v>
      </c>
      <c r="K9" s="6">
        <v>128894</v>
      </c>
      <c r="L9" s="129">
        <v>1617528</v>
      </c>
      <c r="M9" s="129">
        <v>1231794</v>
      </c>
    </row>
    <row r="10" spans="1:13" ht="12.75">
      <c r="A10" s="212" t="s">
        <v>7</v>
      </c>
      <c r="B10" s="213"/>
      <c r="C10" s="213"/>
      <c r="D10" s="213"/>
      <c r="E10" s="213"/>
      <c r="F10" s="213"/>
      <c r="G10" s="213"/>
      <c r="H10" s="214"/>
      <c r="I10" s="1">
        <v>114</v>
      </c>
      <c r="J10" s="126">
        <f>J11+J12+J16+J20+J21+J22+J25+J26</f>
        <v>244337362</v>
      </c>
      <c r="K10" s="53">
        <v>61554220</v>
      </c>
      <c r="L10" s="130">
        <f>L11+L12+L16+L20+L21+L22+L25+L26</f>
        <v>253278224</v>
      </c>
      <c r="M10" s="130">
        <v>64153594</v>
      </c>
    </row>
    <row r="11" spans="1:13" ht="12.75">
      <c r="A11" s="212" t="s">
        <v>95</v>
      </c>
      <c r="B11" s="213"/>
      <c r="C11" s="213"/>
      <c r="D11" s="213"/>
      <c r="E11" s="213"/>
      <c r="F11" s="213"/>
      <c r="G11" s="213"/>
      <c r="H11" s="214"/>
      <c r="I11" s="1">
        <v>115</v>
      </c>
      <c r="J11" s="125"/>
      <c r="K11" s="6"/>
      <c r="L11" s="129"/>
      <c r="M11" s="129"/>
    </row>
    <row r="12" spans="1:13" ht="12.75">
      <c r="A12" s="212" t="s">
        <v>16</v>
      </c>
      <c r="B12" s="213"/>
      <c r="C12" s="213"/>
      <c r="D12" s="213"/>
      <c r="E12" s="213"/>
      <c r="F12" s="213"/>
      <c r="G12" s="213"/>
      <c r="H12" s="214"/>
      <c r="I12" s="1">
        <v>116</v>
      </c>
      <c r="J12" s="126">
        <f>SUM(J13:J15)</f>
        <v>90326585</v>
      </c>
      <c r="K12" s="53">
        <v>20458282</v>
      </c>
      <c r="L12" s="130">
        <f>SUM(L13:L15)</f>
        <v>94222188</v>
      </c>
      <c r="M12" s="130">
        <v>16597870</v>
      </c>
    </row>
    <row r="13" spans="1:13" ht="12.75">
      <c r="A13" s="209" t="s">
        <v>122</v>
      </c>
      <c r="B13" s="210"/>
      <c r="C13" s="210"/>
      <c r="D13" s="210"/>
      <c r="E13" s="210"/>
      <c r="F13" s="210"/>
      <c r="G13" s="210"/>
      <c r="H13" s="211"/>
      <c r="I13" s="1">
        <v>117</v>
      </c>
      <c r="J13" s="125">
        <v>40423723</v>
      </c>
      <c r="K13" s="6">
        <v>3876799</v>
      </c>
      <c r="L13" s="129">
        <v>40425095</v>
      </c>
      <c r="M13" s="129">
        <v>4200747</v>
      </c>
    </row>
    <row r="14" spans="1:13" ht="12.75">
      <c r="A14" s="209" t="s">
        <v>123</v>
      </c>
      <c r="B14" s="210"/>
      <c r="C14" s="210"/>
      <c r="D14" s="210"/>
      <c r="E14" s="210"/>
      <c r="F14" s="210"/>
      <c r="G14" s="210"/>
      <c r="H14" s="211"/>
      <c r="I14" s="1">
        <v>118</v>
      </c>
      <c r="J14" s="125">
        <v>1010</v>
      </c>
      <c r="K14" s="6"/>
      <c r="L14" s="129">
        <v>2165</v>
      </c>
      <c r="M14" s="129">
        <v>1242</v>
      </c>
    </row>
    <row r="15" spans="1:13" ht="12.75">
      <c r="A15" s="209" t="s">
        <v>52</v>
      </c>
      <c r="B15" s="210"/>
      <c r="C15" s="210"/>
      <c r="D15" s="210"/>
      <c r="E15" s="210"/>
      <c r="F15" s="210"/>
      <c r="G15" s="210"/>
      <c r="H15" s="211"/>
      <c r="I15" s="1">
        <v>119</v>
      </c>
      <c r="J15" s="125">
        <v>49901852</v>
      </c>
      <c r="K15" s="6">
        <v>16581483</v>
      </c>
      <c r="L15" s="129">
        <v>53794928</v>
      </c>
      <c r="M15" s="129">
        <v>12395881</v>
      </c>
    </row>
    <row r="16" spans="1:13" ht="12.75">
      <c r="A16" s="212" t="s">
        <v>17</v>
      </c>
      <c r="B16" s="213"/>
      <c r="C16" s="213"/>
      <c r="D16" s="213"/>
      <c r="E16" s="213"/>
      <c r="F16" s="213"/>
      <c r="G16" s="213"/>
      <c r="H16" s="214"/>
      <c r="I16" s="1">
        <v>120</v>
      </c>
      <c r="J16" s="126">
        <f>SUM(J17:J19)</f>
        <v>77913305</v>
      </c>
      <c r="K16" s="53">
        <v>17985242</v>
      </c>
      <c r="L16" s="130">
        <f>SUM(L17:L19)</f>
        <v>86805296</v>
      </c>
      <c r="M16" s="130">
        <v>24079130</v>
      </c>
    </row>
    <row r="17" spans="1:13" ht="12.75">
      <c r="A17" s="209" t="s">
        <v>53</v>
      </c>
      <c r="B17" s="210"/>
      <c r="C17" s="210"/>
      <c r="D17" s="210"/>
      <c r="E17" s="210"/>
      <c r="F17" s="210"/>
      <c r="G17" s="210"/>
      <c r="H17" s="211"/>
      <c r="I17" s="1">
        <v>121</v>
      </c>
      <c r="J17" s="125">
        <v>49303621</v>
      </c>
      <c r="K17" s="6">
        <v>11567701</v>
      </c>
      <c r="L17" s="129">
        <v>56317189</v>
      </c>
      <c r="M17" s="129">
        <v>16633953</v>
      </c>
    </row>
    <row r="18" spans="1:13" ht="12.75">
      <c r="A18" s="209" t="s">
        <v>54</v>
      </c>
      <c r="B18" s="210"/>
      <c r="C18" s="210"/>
      <c r="D18" s="210"/>
      <c r="E18" s="210"/>
      <c r="F18" s="210"/>
      <c r="G18" s="210"/>
      <c r="H18" s="211"/>
      <c r="I18" s="1">
        <v>122</v>
      </c>
      <c r="J18" s="125">
        <v>18541583</v>
      </c>
      <c r="K18" s="6">
        <v>4163902</v>
      </c>
      <c r="L18" s="129">
        <v>20551853</v>
      </c>
      <c r="M18" s="129">
        <v>5078135</v>
      </c>
    </row>
    <row r="19" spans="1:13" ht="12.75">
      <c r="A19" s="209" t="s">
        <v>55</v>
      </c>
      <c r="B19" s="210"/>
      <c r="C19" s="210"/>
      <c r="D19" s="210"/>
      <c r="E19" s="210"/>
      <c r="F19" s="210"/>
      <c r="G19" s="210"/>
      <c r="H19" s="211"/>
      <c r="I19" s="1">
        <v>123</v>
      </c>
      <c r="J19" s="125">
        <v>10068101</v>
      </c>
      <c r="K19" s="6">
        <v>2253639</v>
      </c>
      <c r="L19" s="129">
        <v>9936254</v>
      </c>
      <c r="M19" s="129">
        <v>2367042</v>
      </c>
    </row>
    <row r="20" spans="1:13" ht="12.75">
      <c r="A20" s="212" t="s">
        <v>96</v>
      </c>
      <c r="B20" s="213"/>
      <c r="C20" s="213"/>
      <c r="D20" s="213"/>
      <c r="E20" s="213"/>
      <c r="F20" s="213"/>
      <c r="G20" s="213"/>
      <c r="H20" s="214"/>
      <c r="I20" s="1">
        <v>124</v>
      </c>
      <c r="J20" s="125">
        <v>34214785</v>
      </c>
      <c r="K20" s="6">
        <v>8608085</v>
      </c>
      <c r="L20" s="129">
        <v>43815254</v>
      </c>
      <c r="M20" s="129">
        <v>17119866</v>
      </c>
    </row>
    <row r="21" spans="1:13" ht="12.75">
      <c r="A21" s="212" t="s">
        <v>97</v>
      </c>
      <c r="B21" s="213"/>
      <c r="C21" s="213"/>
      <c r="D21" s="213"/>
      <c r="E21" s="213"/>
      <c r="F21" s="213"/>
      <c r="G21" s="213"/>
      <c r="H21" s="214"/>
      <c r="I21" s="1">
        <v>125</v>
      </c>
      <c r="J21" s="125"/>
      <c r="K21" s="6"/>
      <c r="L21" s="129"/>
      <c r="M21" s="129"/>
    </row>
    <row r="22" spans="1:13" ht="12.75">
      <c r="A22" s="212" t="s">
        <v>18</v>
      </c>
      <c r="B22" s="213"/>
      <c r="C22" s="213"/>
      <c r="D22" s="213"/>
      <c r="E22" s="213"/>
      <c r="F22" s="213"/>
      <c r="G22" s="213"/>
      <c r="H22" s="214"/>
      <c r="I22" s="1">
        <v>126</v>
      </c>
      <c r="J22" s="126">
        <f>SUM(J23:J24)</f>
        <v>0</v>
      </c>
      <c r="K22" s="53"/>
      <c r="L22" s="130">
        <f>SUM(L23:L24)</f>
        <v>0</v>
      </c>
      <c r="M22" s="130"/>
    </row>
    <row r="23" spans="1:13" ht="12.75">
      <c r="A23" s="209" t="s">
        <v>113</v>
      </c>
      <c r="B23" s="210"/>
      <c r="C23" s="210"/>
      <c r="D23" s="210"/>
      <c r="E23" s="210"/>
      <c r="F23" s="210"/>
      <c r="G23" s="210"/>
      <c r="H23" s="211"/>
      <c r="I23" s="1">
        <v>127</v>
      </c>
      <c r="J23" s="125"/>
      <c r="K23" s="6"/>
      <c r="L23" s="129"/>
      <c r="M23" s="129"/>
    </row>
    <row r="24" spans="1:13" ht="12.75">
      <c r="A24" s="209" t="s">
        <v>114</v>
      </c>
      <c r="B24" s="210"/>
      <c r="C24" s="210"/>
      <c r="D24" s="210"/>
      <c r="E24" s="210"/>
      <c r="F24" s="210"/>
      <c r="G24" s="210"/>
      <c r="H24" s="211"/>
      <c r="I24" s="1">
        <v>128</v>
      </c>
      <c r="J24" s="125"/>
      <c r="K24" s="6"/>
      <c r="L24" s="129"/>
      <c r="M24" s="129"/>
    </row>
    <row r="25" spans="1:13" ht="12.75">
      <c r="A25" s="212" t="s">
        <v>98</v>
      </c>
      <c r="B25" s="213"/>
      <c r="C25" s="213"/>
      <c r="D25" s="213"/>
      <c r="E25" s="213"/>
      <c r="F25" s="213"/>
      <c r="G25" s="213"/>
      <c r="H25" s="214"/>
      <c r="I25" s="1">
        <v>129</v>
      </c>
      <c r="J25" s="125"/>
      <c r="K25" s="6"/>
      <c r="L25" s="129"/>
      <c r="M25" s="129"/>
    </row>
    <row r="26" spans="1:13" ht="12.75">
      <c r="A26" s="212" t="s">
        <v>41</v>
      </c>
      <c r="B26" s="213"/>
      <c r="C26" s="213"/>
      <c r="D26" s="213"/>
      <c r="E26" s="213"/>
      <c r="F26" s="213"/>
      <c r="G26" s="213"/>
      <c r="H26" s="214"/>
      <c r="I26" s="1">
        <v>130</v>
      </c>
      <c r="J26" s="125">
        <v>41882687</v>
      </c>
      <c r="K26" s="6">
        <v>14502611</v>
      </c>
      <c r="L26" s="129">
        <v>28435486</v>
      </c>
      <c r="M26" s="129">
        <v>6356728</v>
      </c>
    </row>
    <row r="27" spans="1:13" ht="12.75">
      <c r="A27" s="212" t="s">
        <v>179</v>
      </c>
      <c r="B27" s="213"/>
      <c r="C27" s="213"/>
      <c r="D27" s="213"/>
      <c r="E27" s="213"/>
      <c r="F27" s="213"/>
      <c r="G27" s="213"/>
      <c r="H27" s="214"/>
      <c r="I27" s="1">
        <v>131</v>
      </c>
      <c r="J27" s="126">
        <f>SUM(J28:J32)</f>
        <v>157260</v>
      </c>
      <c r="K27" s="53">
        <v>28085</v>
      </c>
      <c r="L27" s="130">
        <f>SUM(L28:L32)</f>
        <v>657961</v>
      </c>
      <c r="M27" s="130">
        <v>-1498214</v>
      </c>
    </row>
    <row r="28" spans="1:13" ht="12.75">
      <c r="A28" s="212" t="s">
        <v>193</v>
      </c>
      <c r="B28" s="213"/>
      <c r="C28" s="213"/>
      <c r="D28" s="213"/>
      <c r="E28" s="213"/>
      <c r="F28" s="213"/>
      <c r="G28" s="213"/>
      <c r="H28" s="214"/>
      <c r="I28" s="1">
        <v>132</v>
      </c>
      <c r="J28" s="125"/>
      <c r="K28" s="6"/>
      <c r="L28" s="129"/>
      <c r="M28" s="129"/>
    </row>
    <row r="29" spans="1:13" ht="12.75">
      <c r="A29" s="212" t="s">
        <v>129</v>
      </c>
      <c r="B29" s="213"/>
      <c r="C29" s="213"/>
      <c r="D29" s="213"/>
      <c r="E29" s="213"/>
      <c r="F29" s="213"/>
      <c r="G29" s="213"/>
      <c r="H29" s="214"/>
      <c r="I29" s="1">
        <v>133</v>
      </c>
      <c r="J29" s="125">
        <v>36305</v>
      </c>
      <c r="K29" s="6">
        <v>23684</v>
      </c>
      <c r="L29" s="129">
        <v>644878</v>
      </c>
      <c r="M29" s="129">
        <v>-1504334</v>
      </c>
    </row>
    <row r="30" spans="1:13" ht="12.75">
      <c r="A30" s="212" t="s">
        <v>115</v>
      </c>
      <c r="B30" s="213"/>
      <c r="C30" s="213"/>
      <c r="D30" s="213"/>
      <c r="E30" s="213"/>
      <c r="F30" s="213"/>
      <c r="G30" s="213"/>
      <c r="H30" s="214"/>
      <c r="I30" s="1">
        <v>134</v>
      </c>
      <c r="J30" s="125"/>
      <c r="K30" s="6"/>
      <c r="L30" s="129"/>
      <c r="M30" s="129"/>
    </row>
    <row r="31" spans="1:13" ht="12.75">
      <c r="A31" s="212" t="s">
        <v>189</v>
      </c>
      <c r="B31" s="213"/>
      <c r="C31" s="213"/>
      <c r="D31" s="213"/>
      <c r="E31" s="213"/>
      <c r="F31" s="213"/>
      <c r="G31" s="213"/>
      <c r="H31" s="214"/>
      <c r="I31" s="1">
        <v>135</v>
      </c>
      <c r="J31" s="125"/>
      <c r="K31" s="6"/>
      <c r="L31" s="129"/>
      <c r="M31" s="129"/>
    </row>
    <row r="32" spans="1:13" ht="12.75">
      <c r="A32" s="212" t="s">
        <v>116</v>
      </c>
      <c r="B32" s="213"/>
      <c r="C32" s="213"/>
      <c r="D32" s="213"/>
      <c r="E32" s="213"/>
      <c r="F32" s="213"/>
      <c r="G32" s="213"/>
      <c r="H32" s="214"/>
      <c r="I32" s="1">
        <v>136</v>
      </c>
      <c r="J32" s="125">
        <v>120955</v>
      </c>
      <c r="K32" s="6">
        <v>4401</v>
      </c>
      <c r="L32" s="129">
        <v>13083</v>
      </c>
      <c r="M32" s="129">
        <v>6120</v>
      </c>
    </row>
    <row r="33" spans="1:15" ht="12.75">
      <c r="A33" s="212" t="s">
        <v>180</v>
      </c>
      <c r="B33" s="213"/>
      <c r="C33" s="213"/>
      <c r="D33" s="213"/>
      <c r="E33" s="213"/>
      <c r="F33" s="213"/>
      <c r="G33" s="213"/>
      <c r="H33" s="214"/>
      <c r="I33" s="1">
        <v>137</v>
      </c>
      <c r="J33" s="126">
        <f>SUM(J34:J37)</f>
        <v>19093246</v>
      </c>
      <c r="K33" s="53">
        <v>4472221</v>
      </c>
      <c r="L33" s="130">
        <f>SUM(L34:L37)</f>
        <v>20530262</v>
      </c>
      <c r="M33" s="130">
        <v>5802677</v>
      </c>
      <c r="O33" s="133"/>
    </row>
    <row r="34" spans="1:13" ht="12.75">
      <c r="A34" s="212" t="s">
        <v>57</v>
      </c>
      <c r="B34" s="213"/>
      <c r="C34" s="213"/>
      <c r="D34" s="213"/>
      <c r="E34" s="213"/>
      <c r="F34" s="213"/>
      <c r="G34" s="213"/>
      <c r="H34" s="214"/>
      <c r="I34" s="1">
        <v>138</v>
      </c>
      <c r="J34" s="125">
        <v>9929981</v>
      </c>
      <c r="K34" s="6">
        <v>2502899</v>
      </c>
      <c r="L34" s="129">
        <v>10274243</v>
      </c>
      <c r="M34" s="129">
        <v>2496061</v>
      </c>
    </row>
    <row r="35" spans="1:13" ht="12.75">
      <c r="A35" s="212" t="s">
        <v>56</v>
      </c>
      <c r="B35" s="213"/>
      <c r="C35" s="213"/>
      <c r="D35" s="213"/>
      <c r="E35" s="213"/>
      <c r="F35" s="213"/>
      <c r="G35" s="213"/>
      <c r="H35" s="214"/>
      <c r="I35" s="1">
        <v>139</v>
      </c>
      <c r="J35" s="125">
        <v>8567241</v>
      </c>
      <c r="K35" s="6">
        <v>1778898</v>
      </c>
      <c r="L35" s="129">
        <v>9790958</v>
      </c>
      <c r="M35" s="129">
        <v>3186359</v>
      </c>
    </row>
    <row r="36" spans="1:13" ht="12.75">
      <c r="A36" s="212" t="s">
        <v>190</v>
      </c>
      <c r="B36" s="213"/>
      <c r="C36" s="213"/>
      <c r="D36" s="213"/>
      <c r="E36" s="213"/>
      <c r="F36" s="213"/>
      <c r="G36" s="213"/>
      <c r="H36" s="214"/>
      <c r="I36" s="1">
        <v>140</v>
      </c>
      <c r="J36" s="125"/>
      <c r="K36" s="6"/>
      <c r="L36" s="129"/>
      <c r="M36" s="129"/>
    </row>
    <row r="37" spans="1:13" ht="12.75">
      <c r="A37" s="212" t="s">
        <v>58</v>
      </c>
      <c r="B37" s="213"/>
      <c r="C37" s="213"/>
      <c r="D37" s="213"/>
      <c r="E37" s="213"/>
      <c r="F37" s="213"/>
      <c r="G37" s="213"/>
      <c r="H37" s="214"/>
      <c r="I37" s="1">
        <v>141</v>
      </c>
      <c r="J37" s="125">
        <v>596024</v>
      </c>
      <c r="K37" s="6">
        <v>190424</v>
      </c>
      <c r="L37" s="129">
        <v>465061</v>
      </c>
      <c r="M37" s="129">
        <v>120257</v>
      </c>
    </row>
    <row r="38" spans="1:13" ht="12.75">
      <c r="A38" s="212" t="s">
        <v>164</v>
      </c>
      <c r="B38" s="213"/>
      <c r="C38" s="213"/>
      <c r="D38" s="213"/>
      <c r="E38" s="213"/>
      <c r="F38" s="213"/>
      <c r="G38" s="213"/>
      <c r="H38" s="214"/>
      <c r="I38" s="1">
        <v>142</v>
      </c>
      <c r="J38" s="125"/>
      <c r="K38" s="6"/>
      <c r="L38" s="129"/>
      <c r="M38" s="129"/>
    </row>
    <row r="39" spans="1:13" ht="12.75">
      <c r="A39" s="212" t="s">
        <v>165</v>
      </c>
      <c r="B39" s="213"/>
      <c r="C39" s="213"/>
      <c r="D39" s="213"/>
      <c r="E39" s="213"/>
      <c r="F39" s="213"/>
      <c r="G39" s="213"/>
      <c r="H39" s="214"/>
      <c r="I39" s="1">
        <v>143</v>
      </c>
      <c r="J39" s="125"/>
      <c r="K39" s="6"/>
      <c r="L39" s="129"/>
      <c r="M39" s="129"/>
    </row>
    <row r="40" spans="1:13" ht="12.75">
      <c r="A40" s="212" t="s">
        <v>191</v>
      </c>
      <c r="B40" s="213"/>
      <c r="C40" s="213"/>
      <c r="D40" s="213"/>
      <c r="E40" s="213"/>
      <c r="F40" s="213"/>
      <c r="G40" s="213"/>
      <c r="H40" s="214"/>
      <c r="I40" s="1">
        <v>144</v>
      </c>
      <c r="J40" s="125"/>
      <c r="K40" s="6"/>
      <c r="L40" s="129"/>
      <c r="M40" s="129"/>
    </row>
    <row r="41" spans="1:13" ht="12.75">
      <c r="A41" s="212" t="s">
        <v>192</v>
      </c>
      <c r="B41" s="213"/>
      <c r="C41" s="213"/>
      <c r="D41" s="213"/>
      <c r="E41" s="213"/>
      <c r="F41" s="213"/>
      <c r="G41" s="213"/>
      <c r="H41" s="214"/>
      <c r="I41" s="1">
        <v>145</v>
      </c>
      <c r="J41" s="125"/>
      <c r="K41" s="6"/>
      <c r="L41" s="129"/>
      <c r="M41" s="129"/>
    </row>
    <row r="42" spans="1:13" ht="12.75">
      <c r="A42" s="212" t="s">
        <v>181</v>
      </c>
      <c r="B42" s="213"/>
      <c r="C42" s="213"/>
      <c r="D42" s="213"/>
      <c r="E42" s="213"/>
      <c r="F42" s="213"/>
      <c r="G42" s="213"/>
      <c r="H42" s="214"/>
      <c r="I42" s="1">
        <v>146</v>
      </c>
      <c r="J42" s="126">
        <f>J7+J27+J38+J40</f>
        <v>241097111</v>
      </c>
      <c r="K42" s="53">
        <v>8726034</v>
      </c>
      <c r="L42" s="130">
        <f>L7+L27+L38+L40</f>
        <v>275980456</v>
      </c>
      <c r="M42" s="130">
        <v>10042560</v>
      </c>
    </row>
    <row r="43" spans="1:13" ht="12.75">
      <c r="A43" s="212" t="s">
        <v>182</v>
      </c>
      <c r="B43" s="213"/>
      <c r="C43" s="213"/>
      <c r="D43" s="213"/>
      <c r="E43" s="213"/>
      <c r="F43" s="213"/>
      <c r="G43" s="213"/>
      <c r="H43" s="214"/>
      <c r="I43" s="1">
        <v>147</v>
      </c>
      <c r="J43" s="126">
        <f>J10+J33+J39+J41</f>
        <v>263430608</v>
      </c>
      <c r="K43" s="53">
        <v>66026441</v>
      </c>
      <c r="L43" s="130">
        <f>L10+L33+L39+L41</f>
        <v>273808486</v>
      </c>
      <c r="M43" s="130">
        <v>69956271</v>
      </c>
    </row>
    <row r="44" spans="1:13" ht="12.75">
      <c r="A44" s="212" t="s">
        <v>202</v>
      </c>
      <c r="B44" s="213"/>
      <c r="C44" s="213"/>
      <c r="D44" s="213"/>
      <c r="E44" s="213"/>
      <c r="F44" s="213"/>
      <c r="G44" s="213"/>
      <c r="H44" s="214"/>
      <c r="I44" s="1">
        <v>148</v>
      </c>
      <c r="J44" s="126">
        <f>J42-J43</f>
        <v>-22333497</v>
      </c>
      <c r="K44" s="53">
        <v>-57300407</v>
      </c>
      <c r="L44" s="130">
        <f>L42-L43</f>
        <v>2171970</v>
      </c>
      <c r="M44" s="130">
        <v>-59913711</v>
      </c>
    </row>
    <row r="45" spans="1:13" ht="12.75">
      <c r="A45" s="220" t="s">
        <v>184</v>
      </c>
      <c r="B45" s="221"/>
      <c r="C45" s="221"/>
      <c r="D45" s="221"/>
      <c r="E45" s="221"/>
      <c r="F45" s="221"/>
      <c r="G45" s="221"/>
      <c r="H45" s="222"/>
      <c r="I45" s="1">
        <v>149</v>
      </c>
      <c r="J45" s="126">
        <f>IF(J42&gt;J43,J42-J43,0)</f>
        <v>0</v>
      </c>
      <c r="K45" s="53"/>
      <c r="L45" s="130">
        <f>IF(L42&gt;L43,L42-L43,0)</f>
        <v>2171970</v>
      </c>
      <c r="M45" s="130"/>
    </row>
    <row r="46" spans="1:13" ht="12.75">
      <c r="A46" s="220" t="s">
        <v>185</v>
      </c>
      <c r="B46" s="221"/>
      <c r="C46" s="221"/>
      <c r="D46" s="221"/>
      <c r="E46" s="221"/>
      <c r="F46" s="221"/>
      <c r="G46" s="221"/>
      <c r="H46" s="222"/>
      <c r="I46" s="1">
        <v>150</v>
      </c>
      <c r="J46" s="126">
        <f>IF(J43&gt;J42,J43-J42,0)</f>
        <v>22333497</v>
      </c>
      <c r="K46" s="53">
        <f>IF(K43&gt;K42,K43-K42,0)</f>
        <v>57300407</v>
      </c>
      <c r="L46" s="130">
        <f>IF(L43&gt;L42,L43-L42,0)</f>
        <v>0</v>
      </c>
      <c r="M46" s="130">
        <f>IF(M43&gt;M42,M43-M42,0)</f>
        <v>59913711</v>
      </c>
    </row>
    <row r="47" spans="1:13" ht="12.75">
      <c r="A47" s="212" t="s">
        <v>183</v>
      </c>
      <c r="B47" s="213"/>
      <c r="C47" s="213"/>
      <c r="D47" s="213"/>
      <c r="E47" s="213"/>
      <c r="F47" s="213"/>
      <c r="G47" s="213"/>
      <c r="H47" s="214"/>
      <c r="I47" s="1">
        <v>151</v>
      </c>
      <c r="J47" s="125">
        <v>-3418528</v>
      </c>
      <c r="K47" s="6"/>
      <c r="L47" s="129">
        <v>1635121</v>
      </c>
      <c r="M47" s="129"/>
    </row>
    <row r="48" spans="1:13" ht="12.75">
      <c r="A48" s="212" t="s">
        <v>203</v>
      </c>
      <c r="B48" s="213"/>
      <c r="C48" s="213"/>
      <c r="D48" s="213"/>
      <c r="E48" s="213"/>
      <c r="F48" s="213"/>
      <c r="G48" s="213"/>
      <c r="H48" s="214"/>
      <c r="I48" s="1">
        <v>152</v>
      </c>
      <c r="J48" s="126">
        <f>J44-J47</f>
        <v>-18914969</v>
      </c>
      <c r="K48" s="53"/>
      <c r="L48" s="130">
        <f>L44-L47</f>
        <v>536849</v>
      </c>
      <c r="M48" s="130"/>
    </row>
    <row r="49" spans="1:13" ht="12.75">
      <c r="A49" s="220" t="s">
        <v>161</v>
      </c>
      <c r="B49" s="221"/>
      <c r="C49" s="221"/>
      <c r="D49" s="221"/>
      <c r="E49" s="221"/>
      <c r="F49" s="221"/>
      <c r="G49" s="221"/>
      <c r="H49" s="222"/>
      <c r="I49" s="1">
        <v>153</v>
      </c>
      <c r="J49" s="126">
        <f>IF(J48&gt;0,J48,0)</f>
        <v>0</v>
      </c>
      <c r="K49" s="53"/>
      <c r="L49" s="130">
        <f>IF(L48&gt;0,L48,0)</f>
        <v>536849</v>
      </c>
      <c r="M49" s="130">
        <f>IF(M48&gt;0,M48,0)</f>
        <v>0</v>
      </c>
    </row>
    <row r="50" spans="1:13" ht="12.75">
      <c r="A50" s="252" t="s">
        <v>186</v>
      </c>
      <c r="B50" s="253"/>
      <c r="C50" s="253"/>
      <c r="D50" s="253"/>
      <c r="E50" s="253"/>
      <c r="F50" s="253"/>
      <c r="G50" s="253"/>
      <c r="H50" s="254"/>
      <c r="I50" s="2">
        <v>154</v>
      </c>
      <c r="J50" s="127">
        <f>IF(J48&lt;0,-J48,0)</f>
        <v>18914969</v>
      </c>
      <c r="K50" s="61">
        <f>IF(K48&lt;0,-K48,0)</f>
        <v>0</v>
      </c>
      <c r="L50" s="131">
        <f>IF(L48&lt;0,-L48,0)</f>
        <v>0</v>
      </c>
      <c r="M50" s="131">
        <f>IF(M48&lt;0,-M48,0)</f>
        <v>0</v>
      </c>
    </row>
    <row r="51" spans="1:13" ht="12.75" customHeight="1">
      <c r="A51" s="201" t="s">
        <v>278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55"/>
      <c r="L51" s="202"/>
      <c r="M51" s="202"/>
    </row>
    <row r="52" spans="1:13" ht="12.75" customHeight="1">
      <c r="A52" s="205" t="s">
        <v>156</v>
      </c>
      <c r="B52" s="206"/>
      <c r="C52" s="206"/>
      <c r="D52" s="206"/>
      <c r="E52" s="206"/>
      <c r="F52" s="206"/>
      <c r="G52" s="206"/>
      <c r="H52" s="206"/>
      <c r="I52" s="55"/>
      <c r="J52" s="55"/>
      <c r="K52" s="55"/>
      <c r="L52" s="55"/>
      <c r="M52" s="62"/>
    </row>
    <row r="53" spans="1:13" ht="12.75">
      <c r="A53" s="249" t="s">
        <v>200</v>
      </c>
      <c r="B53" s="250"/>
      <c r="C53" s="250"/>
      <c r="D53" s="250"/>
      <c r="E53" s="250"/>
      <c r="F53" s="250"/>
      <c r="G53" s="250"/>
      <c r="H53" s="251"/>
      <c r="I53" s="1">
        <v>155</v>
      </c>
      <c r="J53" s="6"/>
      <c r="K53" s="6"/>
      <c r="L53" s="6"/>
      <c r="M53" s="6"/>
    </row>
    <row r="54" spans="1:13" ht="12.75">
      <c r="A54" s="249" t="s">
        <v>201</v>
      </c>
      <c r="B54" s="250"/>
      <c r="C54" s="250"/>
      <c r="D54" s="250"/>
      <c r="E54" s="250"/>
      <c r="F54" s="250"/>
      <c r="G54" s="250"/>
      <c r="H54" s="251"/>
      <c r="I54" s="1">
        <v>156</v>
      </c>
      <c r="J54" s="7"/>
      <c r="K54" s="7"/>
      <c r="L54" s="7"/>
      <c r="M54" s="7"/>
    </row>
    <row r="55" spans="1:13" ht="12.75" customHeight="1">
      <c r="A55" s="201" t="s">
        <v>158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</row>
    <row r="56" spans="1:13" ht="12.75">
      <c r="A56" s="205" t="s">
        <v>170</v>
      </c>
      <c r="B56" s="206"/>
      <c r="C56" s="206"/>
      <c r="D56" s="206"/>
      <c r="E56" s="206"/>
      <c r="F56" s="206"/>
      <c r="G56" s="206"/>
      <c r="H56" s="223"/>
      <c r="I56" s="8">
        <v>157</v>
      </c>
      <c r="J56" s="5"/>
      <c r="K56" s="5"/>
      <c r="L56" s="5"/>
      <c r="M56" s="5"/>
    </row>
    <row r="57" spans="1:13" ht="12.75">
      <c r="A57" s="212" t="s">
        <v>187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2" t="s">
        <v>194</v>
      </c>
      <c r="B58" s="213"/>
      <c r="C58" s="213"/>
      <c r="D58" s="213"/>
      <c r="E58" s="213"/>
      <c r="F58" s="213"/>
      <c r="G58" s="213"/>
      <c r="H58" s="214"/>
      <c r="I58" s="1">
        <v>159</v>
      </c>
      <c r="J58" s="6"/>
      <c r="K58" s="6"/>
      <c r="L58" s="6"/>
      <c r="M58" s="6"/>
    </row>
    <row r="59" spans="1:13" ht="12.75">
      <c r="A59" s="212" t="s">
        <v>195</v>
      </c>
      <c r="B59" s="213"/>
      <c r="C59" s="213"/>
      <c r="D59" s="213"/>
      <c r="E59" s="213"/>
      <c r="F59" s="213"/>
      <c r="G59" s="213"/>
      <c r="H59" s="214"/>
      <c r="I59" s="1">
        <v>160</v>
      </c>
      <c r="J59" s="6"/>
      <c r="K59" s="6"/>
      <c r="L59" s="6"/>
      <c r="M59" s="6"/>
    </row>
    <row r="60" spans="1:13" ht="12.75">
      <c r="A60" s="212" t="s">
        <v>39</v>
      </c>
      <c r="B60" s="213"/>
      <c r="C60" s="213"/>
      <c r="D60" s="213"/>
      <c r="E60" s="213"/>
      <c r="F60" s="213"/>
      <c r="G60" s="213"/>
      <c r="H60" s="214"/>
      <c r="I60" s="1">
        <v>161</v>
      </c>
      <c r="J60" s="6"/>
      <c r="K60" s="6"/>
      <c r="L60" s="6"/>
      <c r="M60" s="6"/>
    </row>
    <row r="61" spans="1:13" ht="12.75">
      <c r="A61" s="212" t="s">
        <v>196</v>
      </c>
      <c r="B61" s="213"/>
      <c r="C61" s="213"/>
      <c r="D61" s="213"/>
      <c r="E61" s="213"/>
      <c r="F61" s="213"/>
      <c r="G61" s="213"/>
      <c r="H61" s="214"/>
      <c r="I61" s="1">
        <v>162</v>
      </c>
      <c r="J61" s="6"/>
      <c r="K61" s="6"/>
      <c r="L61" s="6"/>
      <c r="M61" s="6"/>
    </row>
    <row r="62" spans="1:13" ht="12.75">
      <c r="A62" s="212" t="s">
        <v>197</v>
      </c>
      <c r="B62" s="213"/>
      <c r="C62" s="213"/>
      <c r="D62" s="213"/>
      <c r="E62" s="213"/>
      <c r="F62" s="213"/>
      <c r="G62" s="213"/>
      <c r="H62" s="214"/>
      <c r="I62" s="1">
        <v>163</v>
      </c>
      <c r="J62" s="6"/>
      <c r="K62" s="6"/>
      <c r="L62" s="6"/>
      <c r="M62" s="6"/>
    </row>
    <row r="63" spans="1:13" ht="12.75">
      <c r="A63" s="212" t="s">
        <v>198</v>
      </c>
      <c r="B63" s="213"/>
      <c r="C63" s="213"/>
      <c r="D63" s="213"/>
      <c r="E63" s="213"/>
      <c r="F63" s="213"/>
      <c r="G63" s="213"/>
      <c r="H63" s="214"/>
      <c r="I63" s="1">
        <v>164</v>
      </c>
      <c r="J63" s="6"/>
      <c r="K63" s="6"/>
      <c r="L63" s="6"/>
      <c r="M63" s="6"/>
    </row>
    <row r="64" spans="1:13" ht="12.75">
      <c r="A64" s="212" t="s">
        <v>199</v>
      </c>
      <c r="B64" s="213"/>
      <c r="C64" s="213"/>
      <c r="D64" s="213"/>
      <c r="E64" s="213"/>
      <c r="F64" s="213"/>
      <c r="G64" s="213"/>
      <c r="H64" s="214"/>
      <c r="I64" s="1">
        <v>165</v>
      </c>
      <c r="J64" s="6"/>
      <c r="K64" s="6"/>
      <c r="L64" s="6"/>
      <c r="M64" s="6"/>
    </row>
    <row r="65" spans="1:13" ht="12.75">
      <c r="A65" s="212" t="s">
        <v>188</v>
      </c>
      <c r="B65" s="213"/>
      <c r="C65" s="213"/>
      <c r="D65" s="213"/>
      <c r="E65" s="213"/>
      <c r="F65" s="213"/>
      <c r="G65" s="213"/>
      <c r="H65" s="214"/>
      <c r="I65" s="1">
        <v>166</v>
      </c>
      <c r="J65" s="6"/>
      <c r="K65" s="6"/>
      <c r="L65" s="6"/>
      <c r="M65" s="6"/>
    </row>
    <row r="66" spans="1:13" ht="12.75">
      <c r="A66" s="212" t="s">
        <v>162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2" t="s">
        <v>163</v>
      </c>
      <c r="B67" s="213"/>
      <c r="C67" s="213"/>
      <c r="D67" s="213"/>
      <c r="E67" s="213"/>
      <c r="F67" s="213"/>
      <c r="G67" s="213"/>
      <c r="H67" s="214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5" t="s">
        <v>279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157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49" t="s">
        <v>200</v>
      </c>
      <c r="B70" s="250"/>
      <c r="C70" s="250"/>
      <c r="D70" s="250"/>
      <c r="E70" s="250"/>
      <c r="F70" s="250"/>
      <c r="G70" s="250"/>
      <c r="H70" s="251"/>
      <c r="I70" s="1">
        <v>169</v>
      </c>
      <c r="J70" s="6"/>
      <c r="K70" s="6"/>
      <c r="L70" s="6"/>
      <c r="M70" s="6"/>
    </row>
    <row r="71" spans="1:13" ht="12.75">
      <c r="A71" s="242" t="s">
        <v>201</v>
      </c>
      <c r="B71" s="243"/>
      <c r="C71" s="243"/>
      <c r="D71" s="243"/>
      <c r="E71" s="243"/>
      <c r="F71" s="243"/>
      <c r="G71" s="243"/>
      <c r="H71" s="244"/>
      <c r="I71" s="4">
        <v>170</v>
      </c>
      <c r="J71" s="7"/>
      <c r="K71" s="7"/>
      <c r="L71" s="7"/>
      <c r="M71" s="7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L71 J47 L47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7:K20 M34:M50 J22:M32 K33:M33 L48:L50 J7:J10 J33:J46 M7:M21 J48:J50 J12:J20 J21:K21 L7:L10 L12:L21 L34:L46 K34:K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6">
      <selection activeCell="L51" sqref="L51"/>
    </sheetView>
  </sheetViews>
  <sheetFormatPr defaultColWidth="9.140625" defaultRowHeight="12.75"/>
  <cols>
    <col min="1" max="8" width="9.140625" style="52" customWidth="1"/>
    <col min="9" max="9" width="9.28125" style="52" bestFit="1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65" t="s">
        <v>136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306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301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3.25">
      <c r="A4" s="267" t="s">
        <v>50</v>
      </c>
      <c r="B4" s="267"/>
      <c r="C4" s="267"/>
      <c r="D4" s="267"/>
      <c r="E4" s="267"/>
      <c r="F4" s="267"/>
      <c r="G4" s="267"/>
      <c r="H4" s="267"/>
      <c r="I4" s="64" t="s">
        <v>245</v>
      </c>
      <c r="J4" s="65" t="s">
        <v>284</v>
      </c>
      <c r="K4" s="65" t="s">
        <v>285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6">
        <v>2</v>
      </c>
      <c r="J5" s="67" t="s">
        <v>249</v>
      </c>
      <c r="K5" s="67" t="s">
        <v>250</v>
      </c>
    </row>
    <row r="6" spans="1:11" ht="12.75">
      <c r="A6" s="201" t="s">
        <v>130</v>
      </c>
      <c r="B6" s="202"/>
      <c r="C6" s="202"/>
      <c r="D6" s="202"/>
      <c r="E6" s="202"/>
      <c r="F6" s="202"/>
      <c r="G6" s="202"/>
      <c r="H6" s="202"/>
      <c r="I6" s="259"/>
      <c r="J6" s="259"/>
      <c r="K6" s="260"/>
    </row>
    <row r="7" spans="1:11" ht="12.75">
      <c r="A7" s="209" t="s">
        <v>34</v>
      </c>
      <c r="B7" s="210"/>
      <c r="C7" s="210"/>
      <c r="D7" s="210"/>
      <c r="E7" s="210"/>
      <c r="F7" s="210"/>
      <c r="G7" s="210"/>
      <c r="H7" s="210"/>
      <c r="I7" s="1">
        <v>1</v>
      </c>
      <c r="J7" s="6">
        <v>-22333497</v>
      </c>
      <c r="K7" s="6">
        <v>2171970</v>
      </c>
    </row>
    <row r="8" spans="1:11" ht="12.75">
      <c r="A8" s="209" t="s">
        <v>35</v>
      </c>
      <c r="B8" s="210"/>
      <c r="C8" s="210"/>
      <c r="D8" s="210"/>
      <c r="E8" s="210"/>
      <c r="F8" s="210"/>
      <c r="G8" s="210"/>
      <c r="H8" s="210"/>
      <c r="I8" s="1">
        <v>2</v>
      </c>
      <c r="J8" s="6">
        <v>34214785</v>
      </c>
      <c r="K8" s="6">
        <v>43815254</v>
      </c>
    </row>
    <row r="9" spans="1:11" ht="12.75">
      <c r="A9" s="209" t="s">
        <v>36</v>
      </c>
      <c r="B9" s="210"/>
      <c r="C9" s="210"/>
      <c r="D9" s="210"/>
      <c r="E9" s="210"/>
      <c r="F9" s="210"/>
      <c r="G9" s="210"/>
      <c r="H9" s="210"/>
      <c r="I9" s="1">
        <v>3</v>
      </c>
      <c r="J9" s="6">
        <v>13328000</v>
      </c>
      <c r="K9" s="6"/>
    </row>
    <row r="10" spans="1:11" ht="12.75">
      <c r="A10" s="209" t="s">
        <v>37</v>
      </c>
      <c r="B10" s="210"/>
      <c r="C10" s="210"/>
      <c r="D10" s="210"/>
      <c r="E10" s="210"/>
      <c r="F10" s="210"/>
      <c r="G10" s="210"/>
      <c r="H10" s="210"/>
      <c r="I10" s="1">
        <v>4</v>
      </c>
      <c r="J10" s="6"/>
      <c r="K10" s="6">
        <v>2420182</v>
      </c>
    </row>
    <row r="11" spans="1:11" ht="12.75">
      <c r="A11" s="209" t="s">
        <v>38</v>
      </c>
      <c r="B11" s="210"/>
      <c r="C11" s="210"/>
      <c r="D11" s="210"/>
      <c r="E11" s="210"/>
      <c r="F11" s="210"/>
      <c r="G11" s="210"/>
      <c r="H11" s="210"/>
      <c r="I11" s="1">
        <v>5</v>
      </c>
      <c r="J11" s="6">
        <v>262546</v>
      </c>
      <c r="K11" s="6"/>
    </row>
    <row r="12" spans="1:11" ht="12.75">
      <c r="A12" s="209" t="s">
        <v>42</v>
      </c>
      <c r="B12" s="210"/>
      <c r="C12" s="210"/>
      <c r="D12" s="210"/>
      <c r="E12" s="210"/>
      <c r="F12" s="210"/>
      <c r="G12" s="210"/>
      <c r="H12" s="210"/>
      <c r="I12" s="1">
        <v>6</v>
      </c>
      <c r="J12" s="6">
        <v>35942000</v>
      </c>
      <c r="K12" s="6">
        <v>12054462</v>
      </c>
    </row>
    <row r="13" spans="1:11" ht="12.75">
      <c r="A13" s="212" t="s">
        <v>131</v>
      </c>
      <c r="B13" s="213"/>
      <c r="C13" s="213"/>
      <c r="D13" s="213"/>
      <c r="E13" s="213"/>
      <c r="F13" s="213"/>
      <c r="G13" s="213"/>
      <c r="H13" s="213"/>
      <c r="I13" s="1">
        <v>7</v>
      </c>
      <c r="J13" s="53">
        <f>SUM(J7:J12)</f>
        <v>61413834</v>
      </c>
      <c r="K13" s="53">
        <f>SUM(K7:K12)</f>
        <v>60461868</v>
      </c>
    </row>
    <row r="14" spans="1:11" ht="12.75">
      <c r="A14" s="209" t="s">
        <v>43</v>
      </c>
      <c r="B14" s="210"/>
      <c r="C14" s="210"/>
      <c r="D14" s="210"/>
      <c r="E14" s="210"/>
      <c r="F14" s="210"/>
      <c r="G14" s="210"/>
      <c r="H14" s="210"/>
      <c r="I14" s="1">
        <v>8</v>
      </c>
      <c r="J14" s="6"/>
      <c r="K14" s="6">
        <v>1600780</v>
      </c>
    </row>
    <row r="15" spans="1:11" ht="12.75">
      <c r="A15" s="209" t="s">
        <v>44</v>
      </c>
      <c r="B15" s="210"/>
      <c r="C15" s="210"/>
      <c r="D15" s="210"/>
      <c r="E15" s="210"/>
      <c r="F15" s="210"/>
      <c r="G15" s="210"/>
      <c r="H15" s="210"/>
      <c r="I15" s="1">
        <v>9</v>
      </c>
      <c r="J15" s="6">
        <v>6228000</v>
      </c>
      <c r="K15" s="6"/>
    </row>
    <row r="16" spans="1:11" ht="12.75">
      <c r="A16" s="209" t="s">
        <v>45</v>
      </c>
      <c r="B16" s="210"/>
      <c r="C16" s="210"/>
      <c r="D16" s="210"/>
      <c r="E16" s="210"/>
      <c r="F16" s="210"/>
      <c r="G16" s="210"/>
      <c r="H16" s="210"/>
      <c r="I16" s="1">
        <v>10</v>
      </c>
      <c r="J16" s="6"/>
      <c r="K16" s="6">
        <v>362084</v>
      </c>
    </row>
    <row r="17" spans="1:11" ht="12.75">
      <c r="A17" s="209" t="s">
        <v>46</v>
      </c>
      <c r="B17" s="210"/>
      <c r="C17" s="210"/>
      <c r="D17" s="210"/>
      <c r="E17" s="210"/>
      <c r="F17" s="210"/>
      <c r="G17" s="210"/>
      <c r="H17" s="210"/>
      <c r="I17" s="1">
        <v>11</v>
      </c>
      <c r="J17" s="6">
        <v>7451722</v>
      </c>
      <c r="K17" s="6"/>
    </row>
    <row r="18" spans="1:11" ht="12.75">
      <c r="A18" s="212" t="s">
        <v>132</v>
      </c>
      <c r="B18" s="213"/>
      <c r="C18" s="213"/>
      <c r="D18" s="213"/>
      <c r="E18" s="213"/>
      <c r="F18" s="213"/>
      <c r="G18" s="213"/>
      <c r="H18" s="213"/>
      <c r="I18" s="1">
        <v>12</v>
      </c>
      <c r="J18" s="53">
        <f>SUM(J14:J17)</f>
        <v>13679722</v>
      </c>
      <c r="K18" s="53">
        <f>SUM(K14:K17)</f>
        <v>1962864</v>
      </c>
    </row>
    <row r="19" spans="1:11" ht="12.75">
      <c r="A19" s="212" t="s">
        <v>30</v>
      </c>
      <c r="B19" s="213"/>
      <c r="C19" s="213"/>
      <c r="D19" s="213"/>
      <c r="E19" s="213"/>
      <c r="F19" s="213"/>
      <c r="G19" s="213"/>
      <c r="H19" s="213"/>
      <c r="I19" s="1">
        <v>13</v>
      </c>
      <c r="J19" s="53">
        <f>IF(J13&gt;J18,J13-J18,0)</f>
        <v>47734112</v>
      </c>
      <c r="K19" s="53">
        <f>IF(K13&gt;K18,K13-K18,0)</f>
        <v>58499004</v>
      </c>
    </row>
    <row r="20" spans="1:11" ht="12.75">
      <c r="A20" s="212" t="s">
        <v>31</v>
      </c>
      <c r="B20" s="213"/>
      <c r="C20" s="213"/>
      <c r="D20" s="213"/>
      <c r="E20" s="213"/>
      <c r="F20" s="213"/>
      <c r="G20" s="213"/>
      <c r="H20" s="213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201" t="s">
        <v>133</v>
      </c>
      <c r="B21" s="202"/>
      <c r="C21" s="202"/>
      <c r="D21" s="202"/>
      <c r="E21" s="202"/>
      <c r="F21" s="202"/>
      <c r="G21" s="202"/>
      <c r="H21" s="202"/>
      <c r="I21" s="259"/>
      <c r="J21" s="259"/>
      <c r="K21" s="260"/>
    </row>
    <row r="22" spans="1:11" ht="12.75">
      <c r="A22" s="209" t="s">
        <v>147</v>
      </c>
      <c r="B22" s="210"/>
      <c r="C22" s="210"/>
      <c r="D22" s="210"/>
      <c r="E22" s="210"/>
      <c r="F22" s="210"/>
      <c r="G22" s="210"/>
      <c r="H22" s="210"/>
      <c r="I22" s="1">
        <v>15</v>
      </c>
      <c r="J22" s="6">
        <v>256000</v>
      </c>
      <c r="K22" s="6">
        <v>36166</v>
      </c>
    </row>
    <row r="23" spans="1:11" ht="12.75">
      <c r="A23" s="209" t="s">
        <v>148</v>
      </c>
      <c r="B23" s="210"/>
      <c r="C23" s="210"/>
      <c r="D23" s="210"/>
      <c r="E23" s="210"/>
      <c r="F23" s="210"/>
      <c r="G23" s="210"/>
      <c r="H23" s="210"/>
      <c r="I23" s="1">
        <v>16</v>
      </c>
      <c r="J23" s="6"/>
      <c r="K23" s="6">
        <v>7665</v>
      </c>
    </row>
    <row r="24" spans="1:11" ht="12.75">
      <c r="A24" s="209" t="s">
        <v>149</v>
      </c>
      <c r="B24" s="210"/>
      <c r="C24" s="210"/>
      <c r="D24" s="210"/>
      <c r="E24" s="210"/>
      <c r="F24" s="210"/>
      <c r="G24" s="210"/>
      <c r="H24" s="210"/>
      <c r="I24" s="1">
        <v>17</v>
      </c>
      <c r="J24" s="6">
        <v>157000</v>
      </c>
      <c r="K24" s="6">
        <v>644878</v>
      </c>
    </row>
    <row r="25" spans="1:11" ht="12.75">
      <c r="A25" s="209" t="s">
        <v>150</v>
      </c>
      <c r="B25" s="210"/>
      <c r="C25" s="210"/>
      <c r="D25" s="210"/>
      <c r="E25" s="210"/>
      <c r="F25" s="210"/>
      <c r="G25" s="210"/>
      <c r="H25" s="210"/>
      <c r="I25" s="1">
        <v>18</v>
      </c>
      <c r="J25" s="6"/>
      <c r="K25" s="6">
        <v>6548</v>
      </c>
    </row>
    <row r="26" spans="1:11" ht="12.75">
      <c r="A26" s="209" t="s">
        <v>151</v>
      </c>
      <c r="B26" s="210"/>
      <c r="C26" s="210"/>
      <c r="D26" s="210"/>
      <c r="E26" s="210"/>
      <c r="F26" s="210"/>
      <c r="G26" s="210"/>
      <c r="H26" s="210"/>
      <c r="I26" s="1">
        <v>19</v>
      </c>
      <c r="J26" s="6">
        <v>176000</v>
      </c>
      <c r="K26" s="6">
        <v>1331398</v>
      </c>
    </row>
    <row r="27" spans="1:11" ht="12.75">
      <c r="A27" s="212" t="s">
        <v>137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3">
        <f>SUM(J22:J26)</f>
        <v>589000</v>
      </c>
      <c r="K27" s="53">
        <f>SUM(K22:K26)</f>
        <v>2026655</v>
      </c>
    </row>
    <row r="28" spans="1:11" ht="12.75">
      <c r="A28" s="209" t="s">
        <v>101</v>
      </c>
      <c r="B28" s="210"/>
      <c r="C28" s="210"/>
      <c r="D28" s="210"/>
      <c r="E28" s="210"/>
      <c r="F28" s="210"/>
      <c r="G28" s="210"/>
      <c r="H28" s="210"/>
      <c r="I28" s="1">
        <v>21</v>
      </c>
      <c r="J28" s="6">
        <v>33668000</v>
      </c>
      <c r="K28" s="6">
        <v>179362596</v>
      </c>
    </row>
    <row r="29" spans="1:11" ht="12.75">
      <c r="A29" s="209" t="s">
        <v>102</v>
      </c>
      <c r="B29" s="210"/>
      <c r="C29" s="210"/>
      <c r="D29" s="210"/>
      <c r="E29" s="210"/>
      <c r="F29" s="210"/>
      <c r="G29" s="210"/>
      <c r="H29" s="210"/>
      <c r="I29" s="1">
        <v>22</v>
      </c>
      <c r="J29" s="6"/>
      <c r="K29" s="6"/>
    </row>
    <row r="30" spans="1:11" ht="12.75">
      <c r="A30" s="209" t="s">
        <v>10</v>
      </c>
      <c r="B30" s="210"/>
      <c r="C30" s="210"/>
      <c r="D30" s="210"/>
      <c r="E30" s="210"/>
      <c r="F30" s="210"/>
      <c r="G30" s="210"/>
      <c r="H30" s="210"/>
      <c r="I30" s="1">
        <v>23</v>
      </c>
      <c r="J30" s="6">
        <v>1509000</v>
      </c>
      <c r="K30" s="6">
        <v>1017</v>
      </c>
    </row>
    <row r="31" spans="1:11" ht="12.75">
      <c r="A31" s="212" t="s">
        <v>2</v>
      </c>
      <c r="B31" s="213"/>
      <c r="C31" s="213"/>
      <c r="D31" s="213"/>
      <c r="E31" s="213"/>
      <c r="F31" s="213"/>
      <c r="G31" s="213"/>
      <c r="H31" s="213"/>
      <c r="I31" s="1">
        <v>24</v>
      </c>
      <c r="J31" s="53">
        <f>SUM(J28:J30)</f>
        <v>35177000</v>
      </c>
      <c r="K31" s="53">
        <f>SUM(K28:K30)</f>
        <v>179363613</v>
      </c>
    </row>
    <row r="32" spans="1:11" ht="12.75">
      <c r="A32" s="212" t="s">
        <v>32</v>
      </c>
      <c r="B32" s="213"/>
      <c r="C32" s="213"/>
      <c r="D32" s="213"/>
      <c r="E32" s="213"/>
      <c r="F32" s="213"/>
      <c r="G32" s="213"/>
      <c r="H32" s="213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12" t="s">
        <v>33</v>
      </c>
      <c r="B33" s="213"/>
      <c r="C33" s="213"/>
      <c r="D33" s="213"/>
      <c r="E33" s="213"/>
      <c r="F33" s="213"/>
      <c r="G33" s="213"/>
      <c r="H33" s="213"/>
      <c r="I33" s="1">
        <v>26</v>
      </c>
      <c r="J33" s="53">
        <f>IF(J31&gt;J27,J31-J27,0)</f>
        <v>34588000</v>
      </c>
      <c r="K33" s="53">
        <f>IF(K31&gt;K27,K31-K27,0)</f>
        <v>177336958</v>
      </c>
    </row>
    <row r="34" spans="1:11" ht="12.75">
      <c r="A34" s="201" t="s">
        <v>134</v>
      </c>
      <c r="B34" s="202"/>
      <c r="C34" s="202"/>
      <c r="D34" s="202"/>
      <c r="E34" s="202"/>
      <c r="F34" s="202"/>
      <c r="G34" s="202"/>
      <c r="H34" s="202"/>
      <c r="I34" s="259"/>
      <c r="J34" s="259"/>
      <c r="K34" s="260"/>
    </row>
    <row r="35" spans="1:11" ht="12.75">
      <c r="A35" s="209" t="s">
        <v>143</v>
      </c>
      <c r="B35" s="210"/>
      <c r="C35" s="210"/>
      <c r="D35" s="210"/>
      <c r="E35" s="210"/>
      <c r="F35" s="210"/>
      <c r="G35" s="210"/>
      <c r="H35" s="210"/>
      <c r="I35" s="1">
        <v>27</v>
      </c>
      <c r="J35" s="6"/>
      <c r="K35" s="6"/>
    </row>
    <row r="36" spans="1:11" ht="12.75">
      <c r="A36" s="209" t="s">
        <v>23</v>
      </c>
      <c r="B36" s="210"/>
      <c r="C36" s="210"/>
      <c r="D36" s="210"/>
      <c r="E36" s="210"/>
      <c r="F36" s="210"/>
      <c r="G36" s="210"/>
      <c r="H36" s="210"/>
      <c r="I36" s="1">
        <v>28</v>
      </c>
      <c r="J36" s="6">
        <v>43565000</v>
      </c>
      <c r="K36" s="6">
        <v>291959732</v>
      </c>
    </row>
    <row r="37" spans="1:11" ht="12.75">
      <c r="A37" s="209" t="s">
        <v>24</v>
      </c>
      <c r="B37" s="210"/>
      <c r="C37" s="210"/>
      <c r="D37" s="210"/>
      <c r="E37" s="210"/>
      <c r="F37" s="210"/>
      <c r="G37" s="210"/>
      <c r="H37" s="210"/>
      <c r="I37" s="1">
        <v>29</v>
      </c>
      <c r="J37" s="6">
        <v>1388000</v>
      </c>
      <c r="K37" s="6"/>
    </row>
    <row r="38" spans="1:11" ht="12.75">
      <c r="A38" s="212" t="s">
        <v>59</v>
      </c>
      <c r="B38" s="213"/>
      <c r="C38" s="213"/>
      <c r="D38" s="213"/>
      <c r="E38" s="213"/>
      <c r="F38" s="213"/>
      <c r="G38" s="213"/>
      <c r="H38" s="213"/>
      <c r="I38" s="1">
        <v>30</v>
      </c>
      <c r="J38" s="53">
        <f>SUM(J35:J37)</f>
        <v>44953000</v>
      </c>
      <c r="K38" s="53">
        <f>SUM(K35:K37)</f>
        <v>291959732</v>
      </c>
    </row>
    <row r="39" spans="1:11" ht="12.75">
      <c r="A39" s="209" t="s">
        <v>25</v>
      </c>
      <c r="B39" s="210"/>
      <c r="C39" s="210"/>
      <c r="D39" s="210"/>
      <c r="E39" s="210"/>
      <c r="F39" s="210"/>
      <c r="G39" s="210"/>
      <c r="H39" s="210"/>
      <c r="I39" s="1">
        <v>31</v>
      </c>
      <c r="J39" s="6">
        <v>62184000</v>
      </c>
      <c r="K39" s="6">
        <v>146041312</v>
      </c>
    </row>
    <row r="40" spans="1:11" ht="12.75">
      <c r="A40" s="209" t="s">
        <v>26</v>
      </c>
      <c r="B40" s="210"/>
      <c r="C40" s="210"/>
      <c r="D40" s="210"/>
      <c r="E40" s="210"/>
      <c r="F40" s="210"/>
      <c r="G40" s="210"/>
      <c r="H40" s="210"/>
      <c r="I40" s="1">
        <v>32</v>
      </c>
      <c r="J40" s="6"/>
      <c r="K40" s="6"/>
    </row>
    <row r="41" spans="1:11" ht="12.75">
      <c r="A41" s="209" t="s">
        <v>27</v>
      </c>
      <c r="B41" s="210"/>
      <c r="C41" s="210"/>
      <c r="D41" s="210"/>
      <c r="E41" s="210"/>
      <c r="F41" s="210"/>
      <c r="G41" s="210"/>
      <c r="H41" s="210"/>
      <c r="I41" s="1">
        <v>33</v>
      </c>
      <c r="J41" s="6">
        <v>630000</v>
      </c>
      <c r="K41" s="6"/>
    </row>
    <row r="42" spans="1:11" ht="12.75">
      <c r="A42" s="209" t="s">
        <v>28</v>
      </c>
      <c r="B42" s="210"/>
      <c r="C42" s="210"/>
      <c r="D42" s="210"/>
      <c r="E42" s="210"/>
      <c r="F42" s="210"/>
      <c r="G42" s="210"/>
      <c r="H42" s="210"/>
      <c r="I42" s="1">
        <v>34</v>
      </c>
      <c r="J42" s="6"/>
      <c r="K42" s="6"/>
    </row>
    <row r="43" spans="1:11" ht="12.75">
      <c r="A43" s="209" t="s">
        <v>29</v>
      </c>
      <c r="B43" s="210"/>
      <c r="C43" s="210"/>
      <c r="D43" s="210"/>
      <c r="E43" s="210"/>
      <c r="F43" s="210"/>
      <c r="G43" s="210"/>
      <c r="H43" s="210"/>
      <c r="I43" s="1">
        <v>35</v>
      </c>
      <c r="J43" s="6"/>
      <c r="K43" s="6"/>
    </row>
    <row r="44" spans="1:11" ht="12.75">
      <c r="A44" s="212" t="s">
        <v>60</v>
      </c>
      <c r="B44" s="213"/>
      <c r="C44" s="213"/>
      <c r="D44" s="213"/>
      <c r="E44" s="213"/>
      <c r="F44" s="213"/>
      <c r="G44" s="213"/>
      <c r="H44" s="213"/>
      <c r="I44" s="1">
        <v>36</v>
      </c>
      <c r="J44" s="53">
        <f>SUM(J39:J43)</f>
        <v>62814000</v>
      </c>
      <c r="K44" s="53">
        <f>SUM(K39:K43)</f>
        <v>146041312</v>
      </c>
    </row>
    <row r="45" spans="1:11" ht="12.75">
      <c r="A45" s="212" t="s">
        <v>11</v>
      </c>
      <c r="B45" s="213"/>
      <c r="C45" s="213"/>
      <c r="D45" s="213"/>
      <c r="E45" s="213"/>
      <c r="F45" s="213"/>
      <c r="G45" s="213"/>
      <c r="H45" s="213"/>
      <c r="I45" s="1">
        <v>37</v>
      </c>
      <c r="J45" s="53">
        <f>IF(J38&gt;J44,J38-J44,0)</f>
        <v>0</v>
      </c>
      <c r="K45" s="53">
        <f>IF(K38&gt;K44,K38-K44,0)</f>
        <v>145918420</v>
      </c>
    </row>
    <row r="46" spans="1:11" ht="12.75">
      <c r="A46" s="212" t="s">
        <v>12</v>
      </c>
      <c r="B46" s="213"/>
      <c r="C46" s="213"/>
      <c r="D46" s="213"/>
      <c r="E46" s="213"/>
      <c r="F46" s="213"/>
      <c r="G46" s="213"/>
      <c r="H46" s="213"/>
      <c r="I46" s="1">
        <v>38</v>
      </c>
      <c r="J46" s="53">
        <f>IF(J44&gt;J38,J44-J38,0)</f>
        <v>17861000</v>
      </c>
      <c r="K46" s="53">
        <f>IF(K44&gt;K38,K44-K38,0)</f>
        <v>0</v>
      </c>
    </row>
    <row r="47" spans="1:11" ht="12.75">
      <c r="A47" s="209" t="s">
        <v>61</v>
      </c>
      <c r="B47" s="210"/>
      <c r="C47" s="210"/>
      <c r="D47" s="210"/>
      <c r="E47" s="210"/>
      <c r="F47" s="210"/>
      <c r="G47" s="210"/>
      <c r="H47" s="210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27080466</v>
      </c>
    </row>
    <row r="48" spans="1:11" ht="12.75">
      <c r="A48" s="209" t="s">
        <v>62</v>
      </c>
      <c r="B48" s="210"/>
      <c r="C48" s="210"/>
      <c r="D48" s="210"/>
      <c r="E48" s="210"/>
      <c r="F48" s="210"/>
      <c r="G48" s="210"/>
      <c r="H48" s="210"/>
      <c r="I48" s="1">
        <v>40</v>
      </c>
      <c r="J48" s="53">
        <f>IF(J20-J19+J33-J32+J46-J45&gt;0,J20-J19+J33-J32+J46-J45,0)</f>
        <v>4714888</v>
      </c>
      <c r="K48" s="53">
        <f>IF(K20-K19+K33-K32+K46-K45&gt;0,K20-K19+K33-K32+K46-K45,0)</f>
        <v>0</v>
      </c>
    </row>
    <row r="49" spans="1:11" ht="12.75">
      <c r="A49" s="209" t="s">
        <v>135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">
        <v>5249228</v>
      </c>
      <c r="K49" s="6">
        <v>534340</v>
      </c>
    </row>
    <row r="50" spans="1:11" ht="12.75">
      <c r="A50" s="209" t="s">
        <v>144</v>
      </c>
      <c r="B50" s="210"/>
      <c r="C50" s="210"/>
      <c r="D50" s="210"/>
      <c r="E50" s="210"/>
      <c r="F50" s="210"/>
      <c r="G50" s="210"/>
      <c r="H50" s="210"/>
      <c r="I50" s="1">
        <v>42</v>
      </c>
      <c r="J50" s="6"/>
      <c r="K50" s="6">
        <v>27080466</v>
      </c>
    </row>
    <row r="51" spans="1:11" ht="12.75">
      <c r="A51" s="209" t="s">
        <v>145</v>
      </c>
      <c r="B51" s="210"/>
      <c r="C51" s="210"/>
      <c r="D51" s="210"/>
      <c r="E51" s="210"/>
      <c r="F51" s="210"/>
      <c r="G51" s="210"/>
      <c r="H51" s="210"/>
      <c r="I51" s="1">
        <v>43</v>
      </c>
      <c r="J51" s="6">
        <v>4714888</v>
      </c>
      <c r="K51" s="6"/>
    </row>
    <row r="52" spans="1:11" ht="12.75">
      <c r="A52" s="215" t="s">
        <v>146</v>
      </c>
      <c r="B52" s="216"/>
      <c r="C52" s="216"/>
      <c r="D52" s="216"/>
      <c r="E52" s="216"/>
      <c r="F52" s="216"/>
      <c r="G52" s="216"/>
      <c r="H52" s="216"/>
      <c r="I52" s="4">
        <v>44</v>
      </c>
      <c r="J52" s="61">
        <f>J49+J50-J51</f>
        <v>534340</v>
      </c>
      <c r="K52" s="61">
        <f>K49+K50-K51</f>
        <v>27614806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3:K1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1">
      <selection activeCell="A3" sqref="A3:H3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9" width="9.140625" style="70" customWidth="1"/>
    <col min="10" max="11" width="9.57421875" style="70" bestFit="1" customWidth="1"/>
    <col min="12" max="16384" width="9.140625" style="70" customWidth="1"/>
  </cols>
  <sheetData>
    <row r="1" spans="1:12" ht="12.75">
      <c r="A1" s="283" t="s">
        <v>247</v>
      </c>
      <c r="B1" s="284"/>
      <c r="C1" s="284"/>
      <c r="D1" s="284"/>
      <c r="E1" s="284"/>
      <c r="F1" s="284"/>
      <c r="G1" s="284"/>
      <c r="H1" s="284"/>
      <c r="I1" s="284"/>
      <c r="J1" s="284"/>
      <c r="K1" s="285"/>
      <c r="L1" s="69"/>
    </row>
    <row r="2" spans="1:12" ht="15.75">
      <c r="A2" s="42"/>
      <c r="B2" s="68"/>
      <c r="C2" s="268" t="s">
        <v>248</v>
      </c>
      <c r="D2" s="268"/>
      <c r="E2" s="71">
        <v>40909</v>
      </c>
      <c r="F2" s="43" t="s">
        <v>216</v>
      </c>
      <c r="G2" s="269">
        <v>41274</v>
      </c>
      <c r="H2" s="270"/>
      <c r="I2" s="68"/>
      <c r="J2" s="68"/>
      <c r="K2" s="68"/>
      <c r="L2" s="72"/>
    </row>
    <row r="3" spans="1:11" ht="23.25">
      <c r="A3" s="271" t="s">
        <v>50</v>
      </c>
      <c r="B3" s="271"/>
      <c r="C3" s="271"/>
      <c r="D3" s="271"/>
      <c r="E3" s="271"/>
      <c r="F3" s="271"/>
      <c r="G3" s="271"/>
      <c r="H3" s="271"/>
      <c r="I3" s="75" t="s">
        <v>271</v>
      </c>
      <c r="J3" s="76" t="s">
        <v>124</v>
      </c>
      <c r="K3" s="76" t="s">
        <v>125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78">
        <v>2</v>
      </c>
      <c r="J4" s="77" t="s">
        <v>249</v>
      </c>
      <c r="K4" s="77" t="s">
        <v>250</v>
      </c>
    </row>
    <row r="5" spans="1:11" ht="12.75">
      <c r="A5" s="273" t="s">
        <v>251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43650000</v>
      </c>
      <c r="K5" s="45">
        <v>43650000</v>
      </c>
    </row>
    <row r="6" spans="1:11" ht="12.75">
      <c r="A6" s="273" t="s">
        <v>252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253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643280756</v>
      </c>
      <c r="K7" s="46">
        <f>638669776+58035</f>
        <v>638727811</v>
      </c>
    </row>
    <row r="8" spans="1:11" ht="12.75">
      <c r="A8" s="273" t="s">
        <v>254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14354359</v>
      </c>
      <c r="K8" s="46">
        <v>0</v>
      </c>
    </row>
    <row r="9" spans="1:11" ht="12.75">
      <c r="A9" s="273" t="s">
        <v>255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-18914969</v>
      </c>
      <c r="K9" s="46">
        <v>536849</v>
      </c>
    </row>
    <row r="10" spans="1:11" ht="12.75">
      <c r="A10" s="273" t="s">
        <v>256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257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258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259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260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3">
        <f>SUM(J5:J13)</f>
        <v>682370146</v>
      </c>
      <c r="K14" s="73">
        <f>SUM(K5:K13)</f>
        <v>682914660</v>
      </c>
    </row>
    <row r="15" spans="1:11" ht="12.75">
      <c r="A15" s="273" t="s">
        <v>261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262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263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264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265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266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267</v>
      </c>
      <c r="B21" s="276"/>
      <c r="C21" s="276"/>
      <c r="D21" s="276"/>
      <c r="E21" s="276"/>
      <c r="F21" s="276"/>
      <c r="G21" s="276"/>
      <c r="H21" s="276"/>
      <c r="I21" s="44">
        <v>17</v>
      </c>
      <c r="J21" s="74">
        <f>SUM(J15:J20)</f>
        <v>0</v>
      </c>
      <c r="K21" s="74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7" t="s">
        <v>268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269</v>
      </c>
      <c r="B24" s="280"/>
      <c r="C24" s="280"/>
      <c r="D24" s="280"/>
      <c r="E24" s="280"/>
      <c r="F24" s="280"/>
      <c r="G24" s="280"/>
      <c r="H24" s="280"/>
      <c r="I24" s="48">
        <v>19</v>
      </c>
      <c r="J24" s="74"/>
      <c r="K24" s="74"/>
    </row>
    <row r="25" spans="1:11" ht="30" customHeight="1">
      <c r="A25" s="281" t="s">
        <v>270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J69" sqref="J6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246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302</v>
      </c>
      <c r="B4" s="292"/>
      <c r="C4" s="292"/>
      <c r="D4" s="292"/>
      <c r="E4" s="292"/>
      <c r="F4" s="292"/>
      <c r="G4" s="292"/>
      <c r="H4" s="292"/>
      <c r="I4" s="292"/>
      <c r="J4" s="293"/>
    </row>
    <row r="5" spans="1:10" ht="12.75" customHeight="1">
      <c r="A5" s="294"/>
      <c r="B5" s="295"/>
      <c r="C5" s="295"/>
      <c r="D5" s="295"/>
      <c r="E5" s="295"/>
      <c r="F5" s="295"/>
      <c r="G5" s="295"/>
      <c r="H5" s="295"/>
      <c r="I5" s="295"/>
      <c r="J5" s="296"/>
    </row>
    <row r="6" spans="1:10" ht="12.75" customHeight="1">
      <c r="A6" s="294"/>
      <c r="B6" s="295"/>
      <c r="C6" s="295"/>
      <c r="D6" s="295"/>
      <c r="E6" s="295"/>
      <c r="F6" s="295"/>
      <c r="G6" s="295"/>
      <c r="H6" s="295"/>
      <c r="I6" s="295"/>
      <c r="J6" s="296"/>
    </row>
    <row r="7" spans="1:10" ht="12.75" customHeight="1">
      <c r="A7" s="294"/>
      <c r="B7" s="295"/>
      <c r="C7" s="295"/>
      <c r="D7" s="295"/>
      <c r="E7" s="295"/>
      <c r="F7" s="295"/>
      <c r="G7" s="295"/>
      <c r="H7" s="295"/>
      <c r="I7" s="295"/>
      <c r="J7" s="296"/>
    </row>
    <row r="8" spans="1:10" ht="12.75" customHeight="1">
      <c r="A8" s="294"/>
      <c r="B8" s="295"/>
      <c r="C8" s="295"/>
      <c r="D8" s="295"/>
      <c r="E8" s="295"/>
      <c r="F8" s="295"/>
      <c r="G8" s="295"/>
      <c r="H8" s="295"/>
      <c r="I8" s="295"/>
      <c r="J8" s="296"/>
    </row>
    <row r="9" spans="1:10" ht="12.75" customHeight="1">
      <c r="A9" s="294"/>
      <c r="B9" s="295"/>
      <c r="C9" s="295"/>
      <c r="D9" s="295"/>
      <c r="E9" s="295"/>
      <c r="F9" s="295"/>
      <c r="G9" s="295"/>
      <c r="H9" s="295"/>
      <c r="I9" s="295"/>
      <c r="J9" s="296"/>
    </row>
    <row r="10" spans="1:10" ht="12.75" customHeight="1">
      <c r="A10" s="294"/>
      <c r="B10" s="295"/>
      <c r="C10" s="295"/>
      <c r="D10" s="295"/>
      <c r="E10" s="295"/>
      <c r="F10" s="295"/>
      <c r="G10" s="295"/>
      <c r="H10" s="295"/>
      <c r="I10" s="295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damirv</cp:lastModifiedBy>
  <cp:lastPrinted>2013-01-29T14:36:32Z</cp:lastPrinted>
  <dcterms:created xsi:type="dcterms:W3CDTF">2008-10-17T11:51:54Z</dcterms:created>
  <dcterms:modified xsi:type="dcterms:W3CDTF">2013-01-30T10:09:30Z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