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180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<sst xmlns="http://schemas.openxmlformats.org/spreadsheetml/2006/main" count="340" uniqueCount="308">
  <si>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</si>
  <si>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</si>
  <si>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</si>
  <si>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</si>
  <si>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</si>
  <si>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</si>
  <si>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</si>
  <si>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</si>
  <si>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</si>
  <si>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</si>
  <si>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</si>
  <si>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</si>
  <si>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</si>
  <si>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</si>
  <si>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</si>
  <si>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</si>
  <si>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</si>
  <si>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</si>
  <si>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</si>
  <si>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</si>
  <si>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</si>
  <si>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</si>
  <si>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</si>
  <si>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</si>
  <si>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</si>
  <si>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</si>
  <si>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</si>
  <si>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</si>
  <si>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</si>
  <si>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</si>
  <si>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</si>
  <si>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</si>
  <si>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</si>
  <si>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</si>
  <si>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</si>
  <si>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</si>
  <si>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</si>
  <si>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</si>
  <si>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</si>
  <si>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</si>
  <si>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</si>
  <si>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</si>
  <si>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</si>
  <si>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</si>
  <si>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</si>
  <si>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</si>
  <si>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</si>
  <si>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</si>
  <si>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</si>
  <si>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</si>
  <si>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</si>
  <si>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</si>
  <si>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</si>
  <si>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</si>
  <si>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</si>
  <si>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</si>
  <si>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</si>
  <si>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</si>
  <si>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</si>
  <si>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</si>
  <si>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</si>
  <si>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</si>
  <si>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</si>
  <si>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</si>
  <si>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</si>
  <si>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</si>
  <si>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</si>
  <si>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</si>
  <si>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</si>
  <si>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</si>
  <si>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</si>
  <si>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</si>
  <si>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</si>
  <si>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</si>
  <si>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</si>
  <si>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</si>
  <si>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</si>
  <si>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</si>
  <si>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</si>
  <si>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</si>
  <si>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</si>
  <si>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</si>
  <si>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</si>
  <si>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</si>
  <si>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</si>
  <si>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</si>
  <si>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</si>
  <si>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</si>
  <si>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</si>
  <si>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</si>
  <si>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</si>
  <si>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</si>
  <si>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</si>
  <si>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</si>
  <si>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</si>
  <si>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</si>
  <si>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</si>
  <si>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</si>
  <si>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</si>
  <si>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</si>
  <si>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</si>
  <si>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</si>
  <si>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</si>
  <si>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</si>
  <si>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</si>
  <si>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</si>
  <si>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</si>
  <si>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</si>
  <si>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</si>
  <si>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</si>
  <si>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</si>
  <si>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</si>
  <si>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</si>
  <si>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</si>
  <si>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</si>
  <si>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</si>
  <si>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</si>
  <si>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</si>
  <si>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</si>
  <si>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</si>
  <si>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</si>
  <si>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</si>
  <si>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</si>
  <si>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</si>
  <si>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</si>
  <si>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</si>
  <si>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</si>
  <si>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</si>
  <si>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</si>
  <si>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</si>
  <si>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</si>
  <si>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</si>
  <si>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</si>
  <si>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</si>
  <si>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</si>
  <si>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</si>
  <si>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</si>
  <si>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</si>
  <si>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</si>
  <si>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</si>
  <si>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</si>
  <si>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</si>
  <si>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</si>
  <si>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</si>
  <si>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</si>
  <si>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</si>
  <si>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</si>
  <si>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</si>
  <si>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</si>
  <si>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</si>
  <si>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</si>
  <si>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</si>
  <si>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</si>
  <si>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</si>
  <si>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</si>
  <si>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</si>
  <si>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</si>
  <si>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</si>
  <si>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</si>
  <si>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</si>
  <si>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</si>
  <si>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</si>
  <si>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</si>
  <si>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</si>
  <si>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</si>
  <si>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</si>
  <si>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</si>
  <si>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</si>
  <si>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</si>
  <si>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</si>
  <si>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</si>
  <si>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</si>
  <si>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</si>
  <si>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</si>
  <si>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</si>
  <si>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</si>
  <si>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</si>
  <si>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</si>
  <si>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</si>
  <si>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</si>
  <si>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</si>
  <si>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</si>
  <si>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</si>
  <si>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</si>
  <si>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</si>
  <si>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</si>
  <si>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</si>
  <si>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</si>
  <si>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</si>
  <si>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</si>
  <si>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</si>
  <si>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</si>
  <si>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</si>
  <si>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</si>
  <si>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</si>
  <si>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</si>
  <si>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</si>
  <si>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</si>
  <si>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</si>
  <si>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</si>
  <si>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</si>
  <si>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</si>
  <si>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</si>
  <si>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</si>
  <si>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</si>
  <si>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</si>
  <si>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</si>
  <si>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</si>
  <si>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</si>
  <si>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</si>
  <si>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</si>
  <si>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</si>
  <si>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</si>
  <si>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</si>
  <si>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</si>
  <si>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</si>
  <si>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</si>
  <si>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</si>
  <si>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</si>
  <si>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</si>
  <si>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</si>
  <si>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</si>
  <si>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</si>
  <si>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</si>
  <si>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</si>
  <si>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</si>
  <si>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</si>
  <si>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</si>
  <si>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</si>
  <si>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</si>
  <si>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</si>
  <si>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</si>
  <si>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</si>
  <si>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</si>
  <si>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</si>
  <si>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</si>
  <si>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</si>
  <si>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</si>
  <si>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</si>
  <si>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</si>
  <si>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</si>
  <si>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</si>
  <si>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</si>
  <si>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</si>
  <si>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</si>
  <si>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</si>
  <si>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</si>
  <si>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</si>
  <si>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</si>
  <si>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</si>
  <si>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</si>
  <si>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</si>
  <si>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</si>
  <si>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</si>
  <si>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</si>
  <si>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</si>
  <si>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</si>
  <si>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</si>
  <si>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</si>
  <si>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</si>
  <si>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</si>
  <si>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</si>
  <si>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</si>
  <si>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</si>
  <si>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</si>
  <si>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</si>
  <si>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</si>
  <si>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</si>
  <si>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</si>
  <si>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</si>
  <si>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</si>
  <si>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</si>
  <si>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</si>
  <si>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</si>
  <si>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</si>
  <si>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</si>
  <si>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</si>
  <si>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</si>
  <si>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</si>
  <si>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</si>
  <si>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</si>
  <si>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</si>
  <si>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</si>
  <si>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</si>
  <si>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</si>
  <si>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</si>
  <si>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</si>
  <si>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</si>
  <si>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</si>
  <si>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</si>
  <si>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</si>
  <si>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</si>
  <si>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</si>
  <si>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</si>
  <si>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</si>
  <si>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</si>
  <si>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</si>
  <si>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</si>
  <si>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</si>
  <si>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</si>
  <si>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</si>
  <si>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</si>
  <si>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</si>
  <si>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</si>
  <si>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1. Financijski izvještaji (bilanca, račun dobiti i gubitka, izvještaj o novčanom tijeku, izvještaj o promjenama</t>
  </si>
  <si>
    <t>31.03.2014.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</si>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</sst>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28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6" xfId="51" applyFont="1" applyFill="1" applyBorder="1" applyAlignment="1">
      <alignment horizontal="left" vertical="center"/>
      <protection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L32" sqref="L3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214</v>
      </c>
      <c r="B1" s="125"/>
      <c r="C1" s="125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75" t="s">
        <v>215</v>
      </c>
      <c r="B2" s="176"/>
      <c r="C2" s="176"/>
      <c r="D2" s="177"/>
      <c r="E2" s="113" t="s">
        <v>285</v>
      </c>
      <c r="F2" s="11"/>
      <c r="G2" s="12" t="s">
        <v>216</v>
      </c>
      <c r="H2" s="113" t="s">
        <v>305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.7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41" t="s">
        <v>217</v>
      </c>
      <c r="B6" s="142"/>
      <c r="C6" s="146" t="s">
        <v>286</v>
      </c>
      <c r="D6" s="147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81" t="s">
        <v>218</v>
      </c>
      <c r="B8" s="182"/>
      <c r="C8" s="146" t="s">
        <v>287</v>
      </c>
      <c r="D8" s="147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7" t="s">
        <v>219</v>
      </c>
      <c r="B10" s="173"/>
      <c r="C10" s="146" t="s">
        <v>288</v>
      </c>
      <c r="D10" s="147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74"/>
      <c r="B11" s="173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41" t="s">
        <v>220</v>
      </c>
      <c r="B12" s="142"/>
      <c r="C12" s="129" t="s">
        <v>289</v>
      </c>
      <c r="D12" s="170"/>
      <c r="E12" s="170"/>
      <c r="F12" s="170"/>
      <c r="G12" s="170"/>
      <c r="H12" s="170"/>
      <c r="I12" s="143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41" t="s">
        <v>221</v>
      </c>
      <c r="B14" s="142"/>
      <c r="C14" s="171">
        <v>52100</v>
      </c>
      <c r="D14" s="172"/>
      <c r="E14" s="15"/>
      <c r="F14" s="129" t="s">
        <v>290</v>
      </c>
      <c r="G14" s="170"/>
      <c r="H14" s="170"/>
      <c r="I14" s="143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41" t="s">
        <v>222</v>
      </c>
      <c r="B16" s="142"/>
      <c r="C16" s="129" t="s">
        <v>291</v>
      </c>
      <c r="D16" s="170"/>
      <c r="E16" s="170"/>
      <c r="F16" s="170"/>
      <c r="G16" s="170"/>
      <c r="H16" s="170"/>
      <c r="I16" s="143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41" t="s">
        <v>223</v>
      </c>
      <c r="B18" s="142"/>
      <c r="C18" s="166" t="s">
        <v>292</v>
      </c>
      <c r="D18" s="167"/>
      <c r="E18" s="167"/>
      <c r="F18" s="167"/>
      <c r="G18" s="167"/>
      <c r="H18" s="167"/>
      <c r="I18" s="168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41" t="s">
        <v>224</v>
      </c>
      <c r="B20" s="142"/>
      <c r="C20" s="166" t="s">
        <v>293</v>
      </c>
      <c r="D20" s="167"/>
      <c r="E20" s="167"/>
      <c r="F20" s="167"/>
      <c r="G20" s="167"/>
      <c r="H20" s="167"/>
      <c r="I20" s="168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41" t="s">
        <v>225</v>
      </c>
      <c r="B22" s="142"/>
      <c r="C22" s="114">
        <v>359</v>
      </c>
      <c r="D22" s="129" t="s">
        <v>290</v>
      </c>
      <c r="E22" s="163"/>
      <c r="F22" s="164"/>
      <c r="G22" s="141"/>
      <c r="H22" s="169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41" t="s">
        <v>226</v>
      </c>
      <c r="B24" s="142"/>
      <c r="C24" s="114">
        <v>18</v>
      </c>
      <c r="D24" s="129" t="s">
        <v>294</v>
      </c>
      <c r="E24" s="163"/>
      <c r="F24" s="163"/>
      <c r="G24" s="164"/>
      <c r="H24" s="50" t="s">
        <v>227</v>
      </c>
      <c r="I24" s="120">
        <v>397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41" t="s">
        <v>228</v>
      </c>
      <c r="B26" s="142"/>
      <c r="C26" s="115" t="s">
        <v>295</v>
      </c>
      <c r="D26" s="24"/>
      <c r="E26" s="32"/>
      <c r="F26" s="23"/>
      <c r="G26" s="165" t="s">
        <v>229</v>
      </c>
      <c r="H26" s="142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56" t="s">
        <v>230</v>
      </c>
      <c r="B28" s="157"/>
      <c r="C28" s="158"/>
      <c r="D28" s="158"/>
      <c r="E28" s="159" t="s">
        <v>231</v>
      </c>
      <c r="F28" s="160"/>
      <c r="G28" s="160"/>
      <c r="H28" s="161" t="s">
        <v>232</v>
      </c>
      <c r="I28" s="162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3"/>
      <c r="B30" s="148"/>
      <c r="C30" s="148"/>
      <c r="D30" s="149"/>
      <c r="E30" s="153"/>
      <c r="F30" s="148"/>
      <c r="G30" s="148"/>
      <c r="H30" s="146"/>
      <c r="I30" s="147"/>
      <c r="J30" s="9"/>
      <c r="K30" s="9"/>
      <c r="L30" s="9"/>
    </row>
    <row r="31" spans="1:12" ht="12.75">
      <c r="A31" s="87"/>
      <c r="B31" s="21"/>
      <c r="C31" s="20"/>
      <c r="D31" s="154"/>
      <c r="E31" s="154"/>
      <c r="F31" s="154"/>
      <c r="G31" s="155"/>
      <c r="H31" s="15"/>
      <c r="I31" s="94"/>
      <c r="J31" s="9"/>
      <c r="K31" s="9"/>
      <c r="L31" s="9"/>
    </row>
    <row r="32" spans="1:12" ht="12.75">
      <c r="A32" s="153"/>
      <c r="B32" s="148"/>
      <c r="C32" s="148"/>
      <c r="D32" s="149"/>
      <c r="E32" s="153"/>
      <c r="F32" s="148"/>
      <c r="G32" s="148"/>
      <c r="H32" s="146"/>
      <c r="I32" s="147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3"/>
      <c r="B34" s="148"/>
      <c r="C34" s="148"/>
      <c r="D34" s="149"/>
      <c r="E34" s="153"/>
      <c r="F34" s="148"/>
      <c r="G34" s="148"/>
      <c r="H34" s="146"/>
      <c r="I34" s="147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3"/>
      <c r="B36" s="148"/>
      <c r="C36" s="148"/>
      <c r="D36" s="149"/>
      <c r="E36" s="153"/>
      <c r="F36" s="148"/>
      <c r="G36" s="148"/>
      <c r="H36" s="146"/>
      <c r="I36" s="147"/>
      <c r="J36" s="9"/>
      <c r="K36" s="9"/>
      <c r="L36" s="9"/>
    </row>
    <row r="37" spans="1:12" ht="12.75">
      <c r="A37" s="96"/>
      <c r="B37" s="29"/>
      <c r="C37" s="150"/>
      <c r="D37" s="151"/>
      <c r="E37" s="15"/>
      <c r="F37" s="150"/>
      <c r="G37" s="151"/>
      <c r="H37" s="15"/>
      <c r="I37" s="88"/>
      <c r="J37" s="9"/>
      <c r="K37" s="9"/>
      <c r="L37" s="9"/>
    </row>
    <row r="38" spans="1:12" ht="12.75">
      <c r="A38" s="153"/>
      <c r="B38" s="148"/>
      <c r="C38" s="148"/>
      <c r="D38" s="149"/>
      <c r="E38" s="153"/>
      <c r="F38" s="148"/>
      <c r="G38" s="148"/>
      <c r="H38" s="146"/>
      <c r="I38" s="147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3"/>
      <c r="B40" s="148"/>
      <c r="C40" s="148"/>
      <c r="D40" s="149"/>
      <c r="E40" s="153"/>
      <c r="F40" s="148"/>
      <c r="G40" s="148"/>
      <c r="H40" s="146"/>
      <c r="I40" s="147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7" t="s">
        <v>233</v>
      </c>
      <c r="B44" s="128"/>
      <c r="C44" s="146"/>
      <c r="D44" s="147"/>
      <c r="E44" s="25"/>
      <c r="F44" s="129"/>
      <c r="G44" s="148"/>
      <c r="H44" s="148"/>
      <c r="I44" s="149"/>
      <c r="J44" s="9"/>
      <c r="K44" s="9"/>
      <c r="L44" s="9"/>
    </row>
    <row r="45" spans="1:12" ht="12.75">
      <c r="A45" s="96"/>
      <c r="B45" s="29"/>
      <c r="C45" s="150"/>
      <c r="D45" s="151"/>
      <c r="E45" s="15"/>
      <c r="F45" s="150"/>
      <c r="G45" s="152"/>
      <c r="H45" s="34"/>
      <c r="I45" s="100"/>
      <c r="J45" s="9"/>
      <c r="K45" s="9"/>
      <c r="L45" s="9"/>
    </row>
    <row r="46" spans="1:12" ht="12.75">
      <c r="A46" s="127" t="s">
        <v>234</v>
      </c>
      <c r="B46" s="128"/>
      <c r="C46" s="129" t="s">
        <v>297</v>
      </c>
      <c r="D46" s="130"/>
      <c r="E46" s="130"/>
      <c r="F46" s="130"/>
      <c r="G46" s="130"/>
      <c r="H46" s="130"/>
      <c r="I46" s="131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7" t="s">
        <v>236</v>
      </c>
      <c r="B48" s="128"/>
      <c r="C48" s="132" t="s">
        <v>298</v>
      </c>
      <c r="D48" s="133"/>
      <c r="E48" s="134"/>
      <c r="F48" s="15"/>
      <c r="G48" s="50" t="s">
        <v>237</v>
      </c>
      <c r="H48" s="132" t="s">
        <v>299</v>
      </c>
      <c r="I48" s="134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7" t="s">
        <v>223</v>
      </c>
      <c r="B50" s="128"/>
      <c r="C50" s="140" t="s">
        <v>300</v>
      </c>
      <c r="D50" s="133"/>
      <c r="E50" s="133"/>
      <c r="F50" s="133"/>
      <c r="G50" s="133"/>
      <c r="H50" s="133"/>
      <c r="I50" s="134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41" t="s">
        <v>238</v>
      </c>
      <c r="B52" s="142"/>
      <c r="C52" s="132" t="s">
        <v>303</v>
      </c>
      <c r="D52" s="133"/>
      <c r="E52" s="133"/>
      <c r="F52" s="133"/>
      <c r="G52" s="133"/>
      <c r="H52" s="133"/>
      <c r="I52" s="143"/>
      <c r="J52" s="9"/>
      <c r="K52" s="9"/>
      <c r="L52" s="9"/>
    </row>
    <row r="53" spans="1:12" ht="12.75">
      <c r="A53" s="101"/>
      <c r="B53" s="19"/>
      <c r="C53" s="126" t="s">
        <v>239</v>
      </c>
      <c r="D53" s="126"/>
      <c r="E53" s="126"/>
      <c r="F53" s="126"/>
      <c r="G53" s="126"/>
      <c r="H53" s="126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44" t="s">
        <v>240</v>
      </c>
      <c r="C55" s="145"/>
      <c r="D55" s="145"/>
      <c r="E55" s="145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21" t="s">
        <v>304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101"/>
      <c r="B57" s="121" t="s">
        <v>272</v>
      </c>
      <c r="C57" s="122"/>
      <c r="D57" s="122"/>
      <c r="E57" s="122"/>
      <c r="F57" s="122"/>
      <c r="G57" s="122"/>
      <c r="H57" s="122"/>
      <c r="I57" s="103"/>
      <c r="J57" s="9"/>
      <c r="K57" s="9"/>
      <c r="L57" s="9"/>
    </row>
    <row r="58" spans="1:12" ht="12.75">
      <c r="A58" s="101"/>
      <c r="B58" s="121" t="s">
        <v>273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101"/>
      <c r="B59" s="121" t="s">
        <v>274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35" t="s">
        <v>243</v>
      </c>
      <c r="H62" s="136"/>
      <c r="I62" s="137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38"/>
      <c r="H63" s="139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N88" sqref="N88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183" t="s">
        <v>127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5" t="s">
        <v>301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>
      <c r="A4" s="188" t="s">
        <v>50</v>
      </c>
      <c r="B4" s="189"/>
      <c r="C4" s="189"/>
      <c r="D4" s="189"/>
      <c r="E4" s="189"/>
      <c r="F4" s="189"/>
      <c r="G4" s="189"/>
      <c r="H4" s="190"/>
      <c r="I4" s="57" t="s">
        <v>244</v>
      </c>
      <c r="J4" s="58" t="s">
        <v>283</v>
      </c>
      <c r="K4" s="59" t="s">
        <v>284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6">
        <v>2</v>
      </c>
      <c r="J5" s="55">
        <v>3</v>
      </c>
      <c r="K5" s="55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197"/>
      <c r="I7" s="3">
        <v>1</v>
      </c>
      <c r="J7" s="5"/>
      <c r="K7" s="5"/>
    </row>
    <row r="8" spans="1:11" ht="12.75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52">
        <f>J9+J16+J26+J35+J39</f>
        <v>1060601667</v>
      </c>
      <c r="K8" s="52">
        <f>K9+K16+K26+K35+K39</f>
        <v>1097523445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2">
        <f>SUM(J10:J15)</f>
        <v>3848124</v>
      </c>
      <c r="K9" s="52">
        <f>SUM(K10:K15)</f>
        <v>3193486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6"/>
      <c r="K10" s="6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6">
        <v>2375467</v>
      </c>
      <c r="K11" s="6">
        <v>1760473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6"/>
      <c r="K12" s="6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6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6">
        <v>1085686</v>
      </c>
      <c r="K14" s="6">
        <v>1091586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6">
        <v>386971</v>
      </c>
      <c r="K15" s="6">
        <v>341427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2">
        <f>SUM(J17:J25)</f>
        <v>1048426623</v>
      </c>
      <c r="K16" s="52">
        <f>SUM(K17:K25)</f>
        <v>1085941769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191795521</v>
      </c>
      <c r="K17" s="6">
        <v>191795521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783506403</v>
      </c>
      <c r="K18" s="6">
        <v>776395903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49972177</v>
      </c>
      <c r="K19" s="6">
        <v>47269551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1245155</v>
      </c>
      <c r="K20" s="6">
        <v>1191078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/>
      <c r="K21" s="6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>
        <v>81309</v>
      </c>
      <c r="K22" s="6">
        <v>2312550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>
        <v>11939908</v>
      </c>
      <c r="K23" s="6">
        <v>57908328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>
        <v>9886150</v>
      </c>
      <c r="K24" s="6">
        <v>9068838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/>
      <c r="K25" s="6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2">
        <f>SUM(J27:J34)</f>
        <v>560880</v>
      </c>
      <c r="K26" s="52">
        <f>SUM(K27:K34)</f>
        <v>622150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>
        <v>40000</v>
      </c>
      <c r="K27" s="6">
        <v>40000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/>
      <c r="K28" s="6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/>
      <c r="K29" s="6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/>
      <c r="K30" s="6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>
        <v>135263</v>
      </c>
      <c r="K31" s="6">
        <v>135263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>
        <v>385617</v>
      </c>
      <c r="K32" s="6">
        <v>446887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/>
      <c r="K33" s="6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/>
      <c r="K37" s="6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/>
      <c r="K38" s="6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>
        <v>7766040</v>
      </c>
      <c r="K39" s="6">
        <v>7766040</v>
      </c>
    </row>
    <row r="40" spans="1:11" ht="12.75">
      <c r="A40" s="198" t="s">
        <v>206</v>
      </c>
      <c r="B40" s="199"/>
      <c r="C40" s="199"/>
      <c r="D40" s="199"/>
      <c r="E40" s="199"/>
      <c r="F40" s="199"/>
      <c r="G40" s="199"/>
      <c r="H40" s="200"/>
      <c r="I40" s="1">
        <v>34</v>
      </c>
      <c r="J40" s="52">
        <v>49615216</v>
      </c>
      <c r="K40" s="52">
        <f>K41+K49+K56+K64</f>
        <v>26223793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2">
        <f>SUM(J42:J48)</f>
        <v>613046</v>
      </c>
      <c r="K41" s="52">
        <f>SUM(K42:K48)</f>
        <v>699096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>
        <v>607373</v>
      </c>
      <c r="K42" s="6">
        <v>641336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/>
      <c r="K43" s="6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6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>
        <v>4660</v>
      </c>
      <c r="K45" s="6">
        <v>4660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>
        <v>1013</v>
      </c>
      <c r="K46" s="6">
        <v>53100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/>
      <c r="K47" s="6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2">
        <f>SUM(J50:J55)</f>
        <v>16562783</v>
      </c>
      <c r="K49" s="52">
        <f>SUM(K50:K55)</f>
        <v>16879427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272203</v>
      </c>
      <c r="K50" s="6">
        <v>328253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6373665</v>
      </c>
      <c r="K51" s="6">
        <v>6290129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6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>
        <v>10185</v>
      </c>
      <c r="K53" s="6">
        <v>23981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6502110</v>
      </c>
      <c r="K54" s="6">
        <v>10178221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3404620</v>
      </c>
      <c r="K55" s="6">
        <v>58843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2">
        <f>SUM(J57:J63)</f>
        <v>0</v>
      </c>
      <c r="K56" s="52">
        <f>SUM(K57:K63)</f>
        <v>145411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6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/>
      <c r="K58" s="6"/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6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6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6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/>
      <c r="K62" s="6">
        <v>145411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6"/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6">
        <v>32439386</v>
      </c>
      <c r="K64" s="6">
        <v>8499859</v>
      </c>
    </row>
    <row r="65" spans="1:11" ht="12.75">
      <c r="A65" s="198" t="s">
        <v>47</v>
      </c>
      <c r="B65" s="199"/>
      <c r="C65" s="199"/>
      <c r="D65" s="199"/>
      <c r="E65" s="199"/>
      <c r="F65" s="199"/>
      <c r="G65" s="199"/>
      <c r="H65" s="200"/>
      <c r="I65" s="1">
        <v>59</v>
      </c>
      <c r="J65" s="6"/>
      <c r="K65" s="6">
        <v>3408745</v>
      </c>
    </row>
    <row r="66" spans="1:11" ht="12.75">
      <c r="A66" s="198" t="s">
        <v>207</v>
      </c>
      <c r="B66" s="199"/>
      <c r="C66" s="199"/>
      <c r="D66" s="199"/>
      <c r="E66" s="199"/>
      <c r="F66" s="199"/>
      <c r="G66" s="199"/>
      <c r="H66" s="200"/>
      <c r="I66" s="1">
        <v>60</v>
      </c>
      <c r="J66" s="52">
        <f>J7+J8+J40+J65</f>
        <v>1110216883</v>
      </c>
      <c r="K66" s="52">
        <f>K7+K8+K40+K65</f>
        <v>1127155983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7"/>
      <c r="K67" s="7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197"/>
      <c r="I69" s="3">
        <v>62</v>
      </c>
      <c r="J69" s="53">
        <f>J70+J71+J72+J78+J79+J82+J85</f>
        <v>683762253</v>
      </c>
      <c r="K69" s="53">
        <f>K70+K71+K72+K78+K79+K82+K85</f>
        <v>645190056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43650000</v>
      </c>
      <c r="K70" s="6">
        <v>43650000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/>
      <c r="K71" s="6"/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2">
        <f>J73+J74-J75+J76+J77</f>
        <v>638669776</v>
      </c>
      <c r="K72" s="52">
        <f>K73+K74-K75+K76+K77</f>
        <v>638669776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2129389</v>
      </c>
      <c r="K73" s="6">
        <v>2129389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3380</v>
      </c>
      <c r="K74" s="6">
        <v>3380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3380</v>
      </c>
      <c r="K75" s="6">
        <v>3380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>
        <v>636540387</v>
      </c>
      <c r="K77" s="6">
        <v>636540387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41608</v>
      </c>
      <c r="K78" s="6">
        <v>41608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2">
        <f>J80-J81</f>
        <v>666752</v>
      </c>
      <c r="K79" s="52">
        <f>K80-K81</f>
        <v>1400869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>
        <v>666752</v>
      </c>
      <c r="K80" s="6">
        <v>1400869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/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2">
        <f>J83-J84</f>
        <v>734117</v>
      </c>
      <c r="K82" s="52">
        <f>K83-K84</f>
        <v>-38572197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734117</v>
      </c>
      <c r="K83" s="6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>
        <v>38572197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/>
      <c r="K85" s="6"/>
    </row>
    <row r="86" spans="1:11" ht="12.75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52">
        <f>SUM(J87:J89)</f>
        <v>36790927</v>
      </c>
      <c r="K86" s="52">
        <f>SUM(K87:K89)</f>
        <v>39082718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896671</v>
      </c>
      <c r="K87" s="6">
        <v>896671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>
        <v>35894256</v>
      </c>
      <c r="K89" s="6">
        <v>38186047</v>
      </c>
    </row>
    <row r="90" spans="1:11" ht="12.75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52">
        <f>SUM(J91:J99)</f>
        <v>336282223</v>
      </c>
      <c r="K90" s="52">
        <f>SUM(K91:K99)</f>
        <v>347283366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>
        <v>114507089</v>
      </c>
      <c r="K91" s="6">
        <v>114525021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221775134</v>
      </c>
      <c r="K93" s="6">
        <v>232758345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/>
      <c r="K97" s="6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/>
      <c r="K98" s="6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ht="12.75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2">
        <f>SUM(J101:J112)</f>
        <v>53381480</v>
      </c>
      <c r="K100" s="52">
        <f>SUM(K101:K112)</f>
        <v>94077862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>
        <v>1962557</v>
      </c>
      <c r="K101" s="6">
        <v>2954060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/>
      <c r="K102" s="6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13258525</v>
      </c>
      <c r="K103" s="6">
        <v>11804903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1618848</v>
      </c>
      <c r="K104" s="6">
        <v>12794287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10317417</v>
      </c>
      <c r="K105" s="6">
        <v>46738884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/>
      <c r="K106" s="6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/>
      <c r="K107" s="6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8559677</v>
      </c>
      <c r="K108" s="6">
        <v>4932084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2371444</v>
      </c>
      <c r="K109" s="6">
        <v>1801970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/>
      <c r="K110" s="6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15293012</v>
      </c>
      <c r="K112" s="6">
        <v>13051674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6"/>
      <c r="K113" s="6">
        <v>1521981</v>
      </c>
    </row>
    <row r="114" spans="1:11" ht="12.75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2">
        <f>J69+J86+J90+J100+J113</f>
        <v>1110216883</v>
      </c>
      <c r="K114" s="52">
        <f>K69+K86+K90+K100+K113</f>
        <v>1127155983</v>
      </c>
    </row>
    <row r="115" spans="1:11" ht="12.75">
      <c r="A115" s="220" t="s">
        <v>48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7"/>
      <c r="K115" s="7"/>
    </row>
    <row r="116" spans="1:11" ht="12.75">
      <c r="A116" s="207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/>
    </row>
    <row r="119" spans="1:11" ht="12.7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7"/>
      <c r="K119" s="7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M7" sqref="M7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00390625" style="51" bestFit="1" customWidth="1"/>
    <col min="14" max="16384" width="9.140625" style="51" customWidth="1"/>
  </cols>
  <sheetData>
    <row r="1" spans="1:13" ht="12.75" customHeight="1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7" t="s">
        <v>307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30" t="s">
        <v>301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7" t="s">
        <v>245</v>
      </c>
      <c r="J4" s="228" t="s">
        <v>283</v>
      </c>
      <c r="K4" s="228"/>
      <c r="L4" s="228" t="s">
        <v>284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53">
        <f>SUM(J8:J9)</f>
        <v>9692710</v>
      </c>
      <c r="K7" s="53">
        <f>SUM(K8:K9)</f>
        <v>9692710</v>
      </c>
      <c r="L7" s="53">
        <f>SUM(L8:L9)</f>
        <v>8189776</v>
      </c>
      <c r="M7" s="53">
        <f>SUM(M8:M9)</f>
        <v>8189776</v>
      </c>
    </row>
    <row r="8" spans="1:13" ht="12.75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6">
        <v>9310313</v>
      </c>
      <c r="K8" s="6">
        <v>9310313</v>
      </c>
      <c r="L8" s="6">
        <v>7913339</v>
      </c>
      <c r="M8" s="6">
        <v>7913339</v>
      </c>
    </row>
    <row r="9" spans="1:13" ht="12.75">
      <c r="A9" s="198" t="s">
        <v>94</v>
      </c>
      <c r="B9" s="199"/>
      <c r="C9" s="199"/>
      <c r="D9" s="199"/>
      <c r="E9" s="199"/>
      <c r="F9" s="199"/>
      <c r="G9" s="199"/>
      <c r="H9" s="200"/>
      <c r="I9" s="1">
        <v>113</v>
      </c>
      <c r="J9" s="6">
        <v>382397</v>
      </c>
      <c r="K9" s="6">
        <v>382397</v>
      </c>
      <c r="L9" s="6">
        <v>276437</v>
      </c>
      <c r="M9" s="6">
        <v>276437</v>
      </c>
    </row>
    <row r="10" spans="1:13" ht="12.75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2">
        <f>J11+J12+J16+J20+J21+J22+J25+J26</f>
        <v>43875038</v>
      </c>
      <c r="K10" s="52">
        <f>K11+K12+K16+K20+K21+K22+K25+K26</f>
        <v>43875038</v>
      </c>
      <c r="L10" s="52">
        <f>L11+L12+L16+L20+L21+L22+L25+L26</f>
        <v>42802762</v>
      </c>
      <c r="M10" s="52">
        <f>M11+M12+M16+M20+M21+M22+M25+M26</f>
        <v>42802762</v>
      </c>
    </row>
    <row r="11" spans="1:13" ht="12.75">
      <c r="A11" s="198" t="s">
        <v>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6"/>
      <c r="K11" s="6"/>
      <c r="L11" s="6"/>
      <c r="M11" s="6"/>
    </row>
    <row r="12" spans="1:13" ht="12.75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2">
        <f>SUM(J13:J15)</f>
        <v>13711096</v>
      </c>
      <c r="K12" s="52">
        <f>SUM(K13:K15)</f>
        <v>13711096</v>
      </c>
      <c r="L12" s="52">
        <f>SUM(L13:L15)</f>
        <v>12245975</v>
      </c>
      <c r="M12" s="52">
        <f>SUM(M13:M15)</f>
        <v>12245975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4763499</v>
      </c>
      <c r="K13" s="6">
        <v>4763499</v>
      </c>
      <c r="L13" s="6">
        <v>3443053</v>
      </c>
      <c r="M13" s="6">
        <v>3443053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/>
      <c r="K14" s="6"/>
      <c r="L14" s="6"/>
      <c r="M14" s="6"/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8947597</v>
      </c>
      <c r="K15" s="6">
        <v>8947597</v>
      </c>
      <c r="L15" s="6">
        <v>8802922</v>
      </c>
      <c r="M15" s="6">
        <v>8802922</v>
      </c>
    </row>
    <row r="16" spans="1:13" ht="12.75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2">
        <f>SUM(J17:J19)</f>
        <v>12454069</v>
      </c>
      <c r="K16" s="52">
        <f>SUM(K17:K19)</f>
        <v>12454069</v>
      </c>
      <c r="L16" s="52">
        <f>SUM(L17:L19)</f>
        <v>11519700</v>
      </c>
      <c r="M16" s="52">
        <f>SUM(M17:M19)</f>
        <v>11519700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7502970</v>
      </c>
      <c r="K17" s="6">
        <v>7502970</v>
      </c>
      <c r="L17" s="6">
        <v>6971043</v>
      </c>
      <c r="M17" s="6">
        <v>6971043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3425791</v>
      </c>
      <c r="K18" s="6">
        <v>3425791</v>
      </c>
      <c r="L18" s="6">
        <v>3144035</v>
      </c>
      <c r="M18" s="6">
        <v>3144035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1525308</v>
      </c>
      <c r="K19" s="6">
        <v>1525308</v>
      </c>
      <c r="L19" s="6">
        <v>1404622</v>
      </c>
      <c r="M19" s="6">
        <v>1404622</v>
      </c>
    </row>
    <row r="20" spans="1:13" ht="12.75">
      <c r="A20" s="198" t="s">
        <v>96</v>
      </c>
      <c r="B20" s="199"/>
      <c r="C20" s="199"/>
      <c r="D20" s="199"/>
      <c r="E20" s="199"/>
      <c r="F20" s="199"/>
      <c r="G20" s="199"/>
      <c r="H20" s="200"/>
      <c r="I20" s="1">
        <v>124</v>
      </c>
      <c r="J20" s="6">
        <v>11051248</v>
      </c>
      <c r="K20" s="6">
        <v>11051248</v>
      </c>
      <c r="L20" s="6">
        <v>11847163</v>
      </c>
      <c r="M20" s="6">
        <v>11847163</v>
      </c>
    </row>
    <row r="21" spans="1:13" ht="12.75">
      <c r="A21" s="198" t="s">
        <v>97</v>
      </c>
      <c r="B21" s="199"/>
      <c r="C21" s="199"/>
      <c r="D21" s="199"/>
      <c r="E21" s="199"/>
      <c r="F21" s="199"/>
      <c r="G21" s="199"/>
      <c r="H21" s="200"/>
      <c r="I21" s="1">
        <v>125</v>
      </c>
      <c r="J21" s="6"/>
      <c r="K21" s="6"/>
      <c r="L21" s="6"/>
      <c r="M21" s="6"/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/>
      <c r="L23" s="6"/>
      <c r="M23" s="6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/>
      <c r="M24" s="6"/>
    </row>
    <row r="25" spans="1:13" ht="12.75">
      <c r="A25" s="198" t="s">
        <v>98</v>
      </c>
      <c r="B25" s="199"/>
      <c r="C25" s="199"/>
      <c r="D25" s="199"/>
      <c r="E25" s="199"/>
      <c r="F25" s="199"/>
      <c r="G25" s="199"/>
      <c r="H25" s="200"/>
      <c r="I25" s="1">
        <v>129</v>
      </c>
      <c r="J25" s="6"/>
      <c r="K25" s="6"/>
      <c r="L25" s="6"/>
      <c r="M25" s="6"/>
    </row>
    <row r="26" spans="1:13" ht="12.75">
      <c r="A26" s="198" t="s">
        <v>41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6">
        <v>6658625</v>
      </c>
      <c r="K26" s="6">
        <v>6658625</v>
      </c>
      <c r="L26" s="6">
        <v>7189924</v>
      </c>
      <c r="M26" s="6">
        <v>7189924</v>
      </c>
    </row>
    <row r="27" spans="1:13" ht="12.75">
      <c r="A27" s="198" t="s">
        <v>179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2">
        <f>SUM(J28:J32)</f>
        <v>4922</v>
      </c>
      <c r="K27" s="52">
        <f>SUM(K28:K32)</f>
        <v>4922</v>
      </c>
      <c r="L27" s="52">
        <f>SUM(L28:L32)</f>
        <v>2669</v>
      </c>
      <c r="M27" s="52">
        <f>SUM(M28:M32)</f>
        <v>2669</v>
      </c>
    </row>
    <row r="28" spans="1:13" ht="12.75">
      <c r="A28" s="198" t="s">
        <v>193</v>
      </c>
      <c r="B28" s="199"/>
      <c r="C28" s="199"/>
      <c r="D28" s="199"/>
      <c r="E28" s="199"/>
      <c r="F28" s="199"/>
      <c r="G28" s="199"/>
      <c r="H28" s="200"/>
      <c r="I28" s="1">
        <v>132</v>
      </c>
      <c r="J28" s="6"/>
      <c r="K28" s="6"/>
      <c r="L28" s="6"/>
      <c r="M28" s="6"/>
    </row>
    <row r="29" spans="1:13" ht="12.75">
      <c r="A29" s="198" t="s">
        <v>129</v>
      </c>
      <c r="B29" s="199"/>
      <c r="C29" s="199"/>
      <c r="D29" s="199"/>
      <c r="E29" s="199"/>
      <c r="F29" s="199"/>
      <c r="G29" s="199"/>
      <c r="H29" s="200"/>
      <c r="I29" s="1">
        <v>133</v>
      </c>
      <c r="J29" s="6">
        <v>3705</v>
      </c>
      <c r="K29" s="6">
        <v>3705</v>
      </c>
      <c r="L29" s="6"/>
      <c r="M29" s="6"/>
    </row>
    <row r="30" spans="1:13" ht="12.75">
      <c r="A30" s="198" t="s">
        <v>115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6"/>
      <c r="K30" s="6"/>
      <c r="L30" s="6"/>
      <c r="M30" s="6"/>
    </row>
    <row r="31" spans="1:13" ht="12.75">
      <c r="A31" s="198" t="s">
        <v>189</v>
      </c>
      <c r="B31" s="199"/>
      <c r="C31" s="199"/>
      <c r="D31" s="199"/>
      <c r="E31" s="199"/>
      <c r="F31" s="199"/>
      <c r="G31" s="199"/>
      <c r="H31" s="200"/>
      <c r="I31" s="1">
        <v>135</v>
      </c>
      <c r="J31" s="6"/>
      <c r="K31" s="6"/>
      <c r="L31" s="6"/>
      <c r="M31" s="6"/>
    </row>
    <row r="32" spans="1:13" ht="12.75">
      <c r="A32" s="198" t="s">
        <v>116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6">
        <v>1217</v>
      </c>
      <c r="K32" s="6">
        <v>1217</v>
      </c>
      <c r="L32" s="6">
        <v>2669</v>
      </c>
      <c r="M32" s="6">
        <v>2669</v>
      </c>
    </row>
    <row r="33" spans="1:13" ht="12.75">
      <c r="A33" s="198" t="s">
        <v>180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2">
        <f>SUM(J34:J37)</f>
        <v>6660477</v>
      </c>
      <c r="K33" s="52">
        <f>SUM(K34:K37)</f>
        <v>6660477</v>
      </c>
      <c r="L33" s="52">
        <f>SUM(L34:L37)</f>
        <v>3961880</v>
      </c>
      <c r="M33" s="52">
        <f>SUM(M34:M37)</f>
        <v>3961880</v>
      </c>
    </row>
    <row r="34" spans="1:13" ht="12.75">
      <c r="A34" s="198" t="s">
        <v>57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6">
        <v>2448488</v>
      </c>
      <c r="K34" s="6">
        <v>2448488</v>
      </c>
      <c r="L34" s="6">
        <v>103509</v>
      </c>
      <c r="M34" s="6">
        <v>103509</v>
      </c>
    </row>
    <row r="35" spans="1:13" ht="12.75">
      <c r="A35" s="198" t="s">
        <v>56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6">
        <v>4096368</v>
      </c>
      <c r="K35" s="6">
        <v>4096368</v>
      </c>
      <c r="L35" s="6">
        <v>3476862</v>
      </c>
      <c r="M35" s="6">
        <v>3476862</v>
      </c>
    </row>
    <row r="36" spans="1:13" ht="12.75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6"/>
      <c r="K36" s="6"/>
      <c r="L36" s="6"/>
      <c r="M36" s="6"/>
    </row>
    <row r="37" spans="1:13" ht="12.75">
      <c r="A37" s="198" t="s">
        <v>58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6">
        <v>115621</v>
      </c>
      <c r="K37" s="6">
        <v>115621</v>
      </c>
      <c r="L37" s="6">
        <v>381509</v>
      </c>
      <c r="M37" s="6">
        <v>381509</v>
      </c>
    </row>
    <row r="38" spans="1:13" ht="12.75">
      <c r="A38" s="198" t="s">
        <v>164</v>
      </c>
      <c r="B38" s="199"/>
      <c r="C38" s="199"/>
      <c r="D38" s="199"/>
      <c r="E38" s="199"/>
      <c r="F38" s="199"/>
      <c r="G38" s="199"/>
      <c r="H38" s="200"/>
      <c r="I38" s="1">
        <v>142</v>
      </c>
      <c r="J38" s="6"/>
      <c r="K38" s="6"/>
      <c r="L38" s="6"/>
      <c r="M38" s="6"/>
    </row>
    <row r="39" spans="1:13" ht="12.75">
      <c r="A39" s="198" t="s">
        <v>165</v>
      </c>
      <c r="B39" s="199"/>
      <c r="C39" s="199"/>
      <c r="D39" s="199"/>
      <c r="E39" s="199"/>
      <c r="F39" s="199"/>
      <c r="G39" s="199"/>
      <c r="H39" s="200"/>
      <c r="I39" s="1">
        <v>143</v>
      </c>
      <c r="J39" s="6"/>
      <c r="K39" s="6"/>
      <c r="L39" s="6"/>
      <c r="M39" s="6"/>
    </row>
    <row r="40" spans="1:13" ht="12.75">
      <c r="A40" s="198" t="s">
        <v>191</v>
      </c>
      <c r="B40" s="199"/>
      <c r="C40" s="199"/>
      <c r="D40" s="199"/>
      <c r="E40" s="199"/>
      <c r="F40" s="199"/>
      <c r="G40" s="199"/>
      <c r="H40" s="200"/>
      <c r="I40" s="1">
        <v>144</v>
      </c>
      <c r="J40" s="6"/>
      <c r="K40" s="6"/>
      <c r="L40" s="6"/>
      <c r="M40" s="6"/>
    </row>
    <row r="41" spans="1:13" ht="12.75">
      <c r="A41" s="198" t="s">
        <v>192</v>
      </c>
      <c r="B41" s="199"/>
      <c r="C41" s="199"/>
      <c r="D41" s="199"/>
      <c r="E41" s="199"/>
      <c r="F41" s="199"/>
      <c r="G41" s="199"/>
      <c r="H41" s="200"/>
      <c r="I41" s="1">
        <v>145</v>
      </c>
      <c r="J41" s="6"/>
      <c r="K41" s="6"/>
      <c r="L41" s="6"/>
      <c r="M41" s="6"/>
    </row>
    <row r="42" spans="1:13" ht="12.75">
      <c r="A42" s="198" t="s">
        <v>181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2">
        <f>J7+J27+J38+J40</f>
        <v>9697632</v>
      </c>
      <c r="K42" s="52">
        <f>K7+K27+K38+K40</f>
        <v>9697632</v>
      </c>
      <c r="L42" s="52">
        <f>L7+L27+L38+L40</f>
        <v>8192445</v>
      </c>
      <c r="M42" s="52">
        <f>M7+M27+M38+M40</f>
        <v>8192445</v>
      </c>
    </row>
    <row r="43" spans="1:13" ht="12.75">
      <c r="A43" s="198" t="s">
        <v>182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2">
        <f>J10+J33+J39+J41</f>
        <v>50535515</v>
      </c>
      <c r="K43" s="52">
        <f>K10+K33+K39+K41</f>
        <v>50535515</v>
      </c>
      <c r="L43" s="52">
        <f>L10+L33+L39+L41</f>
        <v>46764642</v>
      </c>
      <c r="M43" s="52">
        <f>M10+M33+M39+M41</f>
        <v>46764642</v>
      </c>
    </row>
    <row r="44" spans="1:13" ht="12.75">
      <c r="A44" s="198" t="s">
        <v>202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2">
        <f>J42-J43</f>
        <v>-40837883</v>
      </c>
      <c r="K44" s="52">
        <f>K42-K43</f>
        <v>-40837883</v>
      </c>
      <c r="L44" s="52">
        <f>L42-L43</f>
        <v>-38572197</v>
      </c>
      <c r="M44" s="52">
        <f>M42-M43</f>
        <v>-38572197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2">
        <f>IF(J43&gt;J42,J43-J42,0)</f>
        <v>40837883</v>
      </c>
      <c r="K46" s="52">
        <f>IF(K43&gt;K42,K43-K42,0)</f>
        <v>40837883</v>
      </c>
      <c r="L46" s="52">
        <f>IF(L43&gt;L42,L43-L42,0)</f>
        <v>38572197</v>
      </c>
      <c r="M46" s="52">
        <f>IF(M43&gt;M42,M43-M42,0)</f>
        <v>38572197</v>
      </c>
    </row>
    <row r="47" spans="1:13" ht="12.75">
      <c r="A47" s="198" t="s">
        <v>183</v>
      </c>
      <c r="B47" s="199"/>
      <c r="C47" s="199"/>
      <c r="D47" s="199"/>
      <c r="E47" s="199"/>
      <c r="F47" s="199"/>
      <c r="G47" s="199"/>
      <c r="H47" s="200"/>
      <c r="I47" s="1">
        <v>151</v>
      </c>
      <c r="J47" s="6"/>
      <c r="K47" s="6"/>
      <c r="L47" s="6"/>
      <c r="M47" s="6"/>
    </row>
    <row r="48" spans="1:13" ht="12.75">
      <c r="A48" s="198" t="s">
        <v>203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2">
        <f>J44-J47</f>
        <v>-40837883</v>
      </c>
      <c r="K48" s="52">
        <f>K44-K47</f>
        <v>-40837883</v>
      </c>
      <c r="L48" s="52">
        <f>L44-L47</f>
        <v>-38572197</v>
      </c>
      <c r="M48" s="52">
        <f>M44-M47</f>
        <v>-38572197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1" t="s">
        <v>186</v>
      </c>
      <c r="B50" s="232"/>
      <c r="C50" s="232"/>
      <c r="D50" s="232"/>
      <c r="E50" s="232"/>
      <c r="F50" s="232"/>
      <c r="G50" s="232"/>
      <c r="H50" s="233"/>
      <c r="I50" s="2">
        <v>154</v>
      </c>
      <c r="J50" s="60">
        <f>IF(J48&lt;0,-J48,0)</f>
        <v>40837883</v>
      </c>
      <c r="K50" s="60">
        <f>IF(K48&lt;0,-K48,0)</f>
        <v>40837883</v>
      </c>
      <c r="L50" s="60">
        <f>IF(L48&lt;0,-L48,0)</f>
        <v>38572197</v>
      </c>
      <c r="M50" s="60">
        <f>IF(M48&lt;0,-M48,0)</f>
        <v>38572197</v>
      </c>
    </row>
    <row r="51" spans="1:13" ht="12.75" customHeight="1">
      <c r="A51" s="207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4"/>
      <c r="J52" s="54"/>
      <c r="K52" s="54"/>
      <c r="L52" s="54"/>
      <c r="M52" s="61"/>
    </row>
    <row r="53" spans="1:13" ht="12.75">
      <c r="A53" s="234" t="s">
        <v>200</v>
      </c>
      <c r="B53" s="235"/>
      <c r="C53" s="235"/>
      <c r="D53" s="235"/>
      <c r="E53" s="235"/>
      <c r="F53" s="235"/>
      <c r="G53" s="235"/>
      <c r="H53" s="236"/>
      <c r="I53" s="1">
        <v>155</v>
      </c>
      <c r="J53" s="6"/>
      <c r="K53" s="6"/>
      <c r="L53" s="6"/>
      <c r="M53" s="6"/>
    </row>
    <row r="54" spans="1:13" ht="12.75">
      <c r="A54" s="234" t="s">
        <v>201</v>
      </c>
      <c r="B54" s="235"/>
      <c r="C54" s="235"/>
      <c r="D54" s="235"/>
      <c r="E54" s="235"/>
      <c r="F54" s="235"/>
      <c r="G54" s="235"/>
      <c r="H54" s="236"/>
      <c r="I54" s="1">
        <v>156</v>
      </c>
      <c r="J54" s="7"/>
      <c r="K54" s="7"/>
      <c r="L54" s="7"/>
      <c r="M54" s="7"/>
    </row>
    <row r="55" spans="1:13" ht="12.75" customHeight="1">
      <c r="A55" s="207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197"/>
      <c r="I56" s="8">
        <v>157</v>
      </c>
      <c r="J56" s="5"/>
      <c r="K56" s="5"/>
      <c r="L56" s="5"/>
      <c r="M56" s="5"/>
    </row>
    <row r="57" spans="1:13" ht="12.75">
      <c r="A57" s="198" t="s">
        <v>187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8" t="s">
        <v>194</v>
      </c>
      <c r="B58" s="199"/>
      <c r="C58" s="199"/>
      <c r="D58" s="199"/>
      <c r="E58" s="199"/>
      <c r="F58" s="199"/>
      <c r="G58" s="199"/>
      <c r="H58" s="200"/>
      <c r="I58" s="1">
        <v>159</v>
      </c>
      <c r="J58" s="6"/>
      <c r="K58" s="6"/>
      <c r="L58" s="6"/>
      <c r="M58" s="6"/>
    </row>
    <row r="59" spans="1:13" ht="12.75">
      <c r="A59" s="198" t="s">
        <v>195</v>
      </c>
      <c r="B59" s="199"/>
      <c r="C59" s="199"/>
      <c r="D59" s="199"/>
      <c r="E59" s="199"/>
      <c r="F59" s="199"/>
      <c r="G59" s="199"/>
      <c r="H59" s="200"/>
      <c r="I59" s="1">
        <v>160</v>
      </c>
      <c r="J59" s="6"/>
      <c r="K59" s="6"/>
      <c r="L59" s="6"/>
      <c r="M59" s="6"/>
    </row>
    <row r="60" spans="1:13" ht="12.75">
      <c r="A60" s="198" t="s">
        <v>39</v>
      </c>
      <c r="B60" s="199"/>
      <c r="C60" s="199"/>
      <c r="D60" s="199"/>
      <c r="E60" s="199"/>
      <c r="F60" s="199"/>
      <c r="G60" s="199"/>
      <c r="H60" s="200"/>
      <c r="I60" s="1">
        <v>161</v>
      </c>
      <c r="J60" s="6"/>
      <c r="K60" s="6"/>
      <c r="L60" s="6"/>
      <c r="M60" s="6"/>
    </row>
    <row r="61" spans="1:13" ht="12.75">
      <c r="A61" s="198" t="s">
        <v>196</v>
      </c>
      <c r="B61" s="199"/>
      <c r="C61" s="199"/>
      <c r="D61" s="199"/>
      <c r="E61" s="199"/>
      <c r="F61" s="199"/>
      <c r="G61" s="199"/>
      <c r="H61" s="200"/>
      <c r="I61" s="1">
        <v>162</v>
      </c>
      <c r="J61" s="6"/>
      <c r="K61" s="6"/>
      <c r="L61" s="6"/>
      <c r="M61" s="6"/>
    </row>
    <row r="62" spans="1:13" ht="12.75">
      <c r="A62" s="198" t="s">
        <v>197</v>
      </c>
      <c r="B62" s="199"/>
      <c r="C62" s="199"/>
      <c r="D62" s="199"/>
      <c r="E62" s="199"/>
      <c r="F62" s="199"/>
      <c r="G62" s="199"/>
      <c r="H62" s="200"/>
      <c r="I62" s="1">
        <v>163</v>
      </c>
      <c r="J62" s="6"/>
      <c r="K62" s="6"/>
      <c r="L62" s="6"/>
      <c r="M62" s="6"/>
    </row>
    <row r="63" spans="1:13" ht="12.75">
      <c r="A63" s="198" t="s">
        <v>198</v>
      </c>
      <c r="B63" s="199"/>
      <c r="C63" s="199"/>
      <c r="D63" s="199"/>
      <c r="E63" s="199"/>
      <c r="F63" s="199"/>
      <c r="G63" s="199"/>
      <c r="H63" s="200"/>
      <c r="I63" s="1">
        <v>164</v>
      </c>
      <c r="J63" s="6"/>
      <c r="K63" s="6"/>
      <c r="L63" s="6"/>
      <c r="M63" s="6"/>
    </row>
    <row r="64" spans="1:13" ht="12.75">
      <c r="A64" s="198" t="s">
        <v>199</v>
      </c>
      <c r="B64" s="199"/>
      <c r="C64" s="199"/>
      <c r="D64" s="199"/>
      <c r="E64" s="199"/>
      <c r="F64" s="199"/>
      <c r="G64" s="199"/>
      <c r="H64" s="200"/>
      <c r="I64" s="1">
        <v>165</v>
      </c>
      <c r="J64" s="6"/>
      <c r="K64" s="6"/>
      <c r="L64" s="6"/>
      <c r="M64" s="6"/>
    </row>
    <row r="65" spans="1:13" ht="12.75">
      <c r="A65" s="198" t="s">
        <v>188</v>
      </c>
      <c r="B65" s="199"/>
      <c r="C65" s="199"/>
      <c r="D65" s="199"/>
      <c r="E65" s="199"/>
      <c r="F65" s="199"/>
      <c r="G65" s="199"/>
      <c r="H65" s="200"/>
      <c r="I65" s="1">
        <v>166</v>
      </c>
      <c r="J65" s="6"/>
      <c r="K65" s="6"/>
      <c r="L65" s="6"/>
      <c r="M65" s="6"/>
    </row>
    <row r="66" spans="1:13" ht="12.75">
      <c r="A66" s="198" t="s">
        <v>162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8" t="s">
        <v>163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4" t="s">
        <v>200</v>
      </c>
      <c r="B70" s="235"/>
      <c r="C70" s="235"/>
      <c r="D70" s="235"/>
      <c r="E70" s="235"/>
      <c r="F70" s="235"/>
      <c r="G70" s="235"/>
      <c r="H70" s="236"/>
      <c r="I70" s="1">
        <v>169</v>
      </c>
      <c r="J70" s="6"/>
      <c r="K70" s="6"/>
      <c r="L70" s="6"/>
      <c r="M70" s="6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3.2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245</v>
      </c>
      <c r="J4" s="64" t="s">
        <v>283</v>
      </c>
      <c r="K4" s="64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249</v>
      </c>
      <c r="K5" s="66" t="s">
        <v>250</v>
      </c>
    </row>
    <row r="6" spans="1:11" ht="12.75">
      <c r="A6" s="207" t="s">
        <v>130</v>
      </c>
      <c r="B6" s="223"/>
      <c r="C6" s="223"/>
      <c r="D6" s="223"/>
      <c r="E6" s="223"/>
      <c r="F6" s="223"/>
      <c r="G6" s="223"/>
      <c r="H6" s="223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6">
        <v>-40837884</v>
      </c>
      <c r="K7" s="6">
        <v>-38572197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6">
        <v>11051248</v>
      </c>
      <c r="K8" s="6">
        <v>11847164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6">
        <v>9281191</v>
      </c>
      <c r="K9" s="6">
        <v>46187353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6">
        <v>2494286</v>
      </c>
      <c r="K10" s="6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6"/>
      <c r="K11" s="6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6">
        <v>877960</v>
      </c>
      <c r="K12" s="6">
        <v>90145</v>
      </c>
    </row>
    <row r="13" spans="1:11" ht="12.75">
      <c r="A13" s="198" t="s">
        <v>131</v>
      </c>
      <c r="B13" s="199"/>
      <c r="C13" s="199"/>
      <c r="D13" s="199"/>
      <c r="E13" s="199"/>
      <c r="F13" s="199"/>
      <c r="G13" s="199"/>
      <c r="H13" s="199"/>
      <c r="I13" s="1">
        <v>7</v>
      </c>
      <c r="J13" s="52">
        <f>SUM(J7:J12)</f>
        <v>-17133199</v>
      </c>
      <c r="K13" s="52">
        <f>SUM(K7:K12)</f>
        <v>19552465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6"/>
      <c r="K14" s="6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6"/>
      <c r="K15" s="6">
        <v>3725389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6">
        <v>124810</v>
      </c>
      <c r="K16" s="6">
        <v>86050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6"/>
      <c r="K17" s="6"/>
    </row>
    <row r="18" spans="1:11" ht="12.75">
      <c r="A18" s="198" t="s">
        <v>132</v>
      </c>
      <c r="B18" s="199"/>
      <c r="C18" s="199"/>
      <c r="D18" s="199"/>
      <c r="E18" s="199"/>
      <c r="F18" s="199"/>
      <c r="G18" s="199"/>
      <c r="H18" s="199"/>
      <c r="I18" s="1">
        <v>12</v>
      </c>
      <c r="J18" s="52">
        <f>SUM(J14:J17)</f>
        <v>124810</v>
      </c>
      <c r="K18" s="52">
        <f>SUM(K14:K17)</f>
        <v>3811439</v>
      </c>
    </row>
    <row r="19" spans="1:11" ht="12.75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52">
        <f>IF(J13&gt;J18,J13-J18,0)</f>
        <v>0</v>
      </c>
      <c r="K19" s="52">
        <f>IF(K13&gt;K18,K13-K18,0)</f>
        <v>15741026</v>
      </c>
    </row>
    <row r="20" spans="1:11" ht="12.75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52">
        <f>IF(J18&gt;J13,J18-J13,0)</f>
        <v>17258009</v>
      </c>
      <c r="K20" s="52">
        <f>IF(K18&gt;K13,K18-K13,0)</f>
        <v>0</v>
      </c>
    </row>
    <row r="21" spans="1:11" ht="12.75">
      <c r="A21" s="207" t="s">
        <v>133</v>
      </c>
      <c r="B21" s="223"/>
      <c r="C21" s="223"/>
      <c r="D21" s="223"/>
      <c r="E21" s="223"/>
      <c r="F21" s="223"/>
      <c r="G21" s="223"/>
      <c r="H21" s="223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>
        <v>2316</v>
      </c>
      <c r="K22" s="6"/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>
        <v>3705</v>
      </c>
      <c r="K24" s="6"/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/>
      <c r="K25" s="6"/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/>
      <c r="K26" s="6">
        <v>446182</v>
      </c>
    </row>
    <row r="27" spans="1:11" ht="12.75">
      <c r="A27" s="198" t="s">
        <v>137</v>
      </c>
      <c r="B27" s="199"/>
      <c r="C27" s="199"/>
      <c r="D27" s="199"/>
      <c r="E27" s="199"/>
      <c r="F27" s="199"/>
      <c r="G27" s="199"/>
      <c r="H27" s="199"/>
      <c r="I27" s="1">
        <v>20</v>
      </c>
      <c r="J27" s="52">
        <f>SUM(J22:J26)</f>
        <v>6021</v>
      </c>
      <c r="K27" s="52">
        <f>SUM(K22:K26)</f>
        <v>446182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6">
        <v>7064950</v>
      </c>
      <c r="K28" s="6">
        <v>48796427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/>
      <c r="K29" s="6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>
        <v>2750</v>
      </c>
      <c r="K30" s="6">
        <v>550934</v>
      </c>
    </row>
    <row r="31" spans="1:11" ht="12.75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52">
        <f>SUM(J28:J30)</f>
        <v>7067700</v>
      </c>
      <c r="K31" s="52">
        <f>SUM(K28:K30)</f>
        <v>49347361</v>
      </c>
    </row>
    <row r="32" spans="1:11" ht="12.75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52">
        <f>IF(J31&gt;J27,J31-J27,0)</f>
        <v>7061679</v>
      </c>
      <c r="K33" s="52">
        <f>IF(K31&gt;K27,K31-K27,0)</f>
        <v>48901179</v>
      </c>
    </row>
    <row r="34" spans="1:11" ht="12.75">
      <c r="A34" s="207" t="s">
        <v>134</v>
      </c>
      <c r="B34" s="223"/>
      <c r="C34" s="223"/>
      <c r="D34" s="223"/>
      <c r="E34" s="223"/>
      <c r="F34" s="223"/>
      <c r="G34" s="223"/>
      <c r="H34" s="223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6"/>
      <c r="K35" s="6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6">
        <v>3130843</v>
      </c>
      <c r="K36" s="6">
        <v>10941030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6"/>
      <c r="K37" s="6"/>
    </row>
    <row r="38" spans="1:11" ht="12.75">
      <c r="A38" s="198" t="s">
        <v>59</v>
      </c>
      <c r="B38" s="199"/>
      <c r="C38" s="199"/>
      <c r="D38" s="199"/>
      <c r="E38" s="199"/>
      <c r="F38" s="199"/>
      <c r="G38" s="199"/>
      <c r="H38" s="199"/>
      <c r="I38" s="1">
        <v>30</v>
      </c>
      <c r="J38" s="52">
        <f>SUM(J35:J37)</f>
        <v>3130843</v>
      </c>
      <c r="K38" s="52">
        <f>SUM(K35:K37)</f>
        <v>10941030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6">
        <v>3761002</v>
      </c>
      <c r="K39" s="6">
        <v>1720404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6"/>
      <c r="K40" s="6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6"/>
      <c r="K41" s="6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6"/>
      <c r="K42" s="6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6"/>
      <c r="K43" s="6"/>
    </row>
    <row r="44" spans="1:11" ht="12.75">
      <c r="A44" s="198" t="s">
        <v>60</v>
      </c>
      <c r="B44" s="199"/>
      <c r="C44" s="199"/>
      <c r="D44" s="199"/>
      <c r="E44" s="199"/>
      <c r="F44" s="199"/>
      <c r="G44" s="199"/>
      <c r="H44" s="199"/>
      <c r="I44" s="1">
        <v>36</v>
      </c>
      <c r="J44" s="52">
        <f>SUM(J39:J43)</f>
        <v>3761002</v>
      </c>
      <c r="K44" s="52">
        <f>SUM(K39:K43)</f>
        <v>1720404</v>
      </c>
    </row>
    <row r="45" spans="1:11" ht="12.75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52">
        <f>IF(J38&gt;J44,J38-J44,0)</f>
        <v>0</v>
      </c>
      <c r="K45" s="52">
        <f>IF(K38&gt;K44,K38-K44,0)</f>
        <v>9220626</v>
      </c>
    </row>
    <row r="46" spans="1:11" ht="12.75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52">
        <f>IF(J44&gt;J38,J44-J38,0)</f>
        <v>630159</v>
      </c>
      <c r="K46" s="52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52">
        <f>IF(J20-J19+J33-J32+J46-J45&gt;0,J20-J19+J33-J32+J46-J45,0)</f>
        <v>24949847</v>
      </c>
      <c r="K48" s="52">
        <f>IF(K20-K19+K33-K32+K46-K45&gt;0,K20-K19+K33-K32+K46-K45,0)</f>
        <v>23939527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">
        <v>27614806</v>
      </c>
      <c r="K49" s="6">
        <v>32439386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/>
      <c r="K50" s="6"/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v>24949847</v>
      </c>
      <c r="K51" s="6">
        <v>23939527</v>
      </c>
    </row>
    <row r="52" spans="1:11" ht="12.75">
      <c r="A52" s="213" t="s">
        <v>146</v>
      </c>
      <c r="B52" s="214"/>
      <c r="C52" s="214"/>
      <c r="D52" s="214"/>
      <c r="E52" s="214"/>
      <c r="F52" s="214"/>
      <c r="G52" s="214"/>
      <c r="H52" s="214"/>
      <c r="I52" s="4">
        <v>44</v>
      </c>
      <c r="J52" s="60">
        <f>J49+J50-J51</f>
        <v>2664959</v>
      </c>
      <c r="K52" s="60">
        <f>K49+K50-K51</f>
        <v>8499859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22:K26 J14:K17 J7:K12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4" sqref="J1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0" t="s">
        <v>247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41"/>
      <c r="B2" s="67"/>
      <c r="C2" s="270" t="s">
        <v>248</v>
      </c>
      <c r="D2" s="270"/>
      <c r="E2" s="70">
        <v>41640</v>
      </c>
      <c r="F2" s="42" t="s">
        <v>216</v>
      </c>
      <c r="G2" s="271">
        <v>41729</v>
      </c>
      <c r="H2" s="272"/>
      <c r="I2" s="67"/>
      <c r="J2" s="67"/>
      <c r="K2" s="67"/>
      <c r="L2" s="71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271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249</v>
      </c>
      <c r="K4" s="76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3">
        <v>1</v>
      </c>
      <c r="J5" s="44">
        <v>43650000</v>
      </c>
      <c r="K5" s="44">
        <v>43650000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3">
        <v>2</v>
      </c>
      <c r="J6" s="45"/>
      <c r="K6" s="45"/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3">
        <v>3</v>
      </c>
      <c r="J7" s="45">
        <v>638669776</v>
      </c>
      <c r="K7" s="45">
        <v>638669776</v>
      </c>
    </row>
    <row r="8" spans="1:11" ht="12.75">
      <c r="A8" s="262" t="s">
        <v>254</v>
      </c>
      <c r="B8" s="263"/>
      <c r="C8" s="263"/>
      <c r="D8" s="263"/>
      <c r="E8" s="263"/>
      <c r="F8" s="263"/>
      <c r="G8" s="263"/>
      <c r="H8" s="263"/>
      <c r="I8" s="43">
        <v>4</v>
      </c>
      <c r="J8" s="45">
        <v>666752</v>
      </c>
      <c r="K8" s="45">
        <v>1400869</v>
      </c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3">
        <v>5</v>
      </c>
      <c r="J9" s="45">
        <v>734117</v>
      </c>
      <c r="K9" s="45">
        <v>-38572197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3">
        <v>6</v>
      </c>
      <c r="J10" s="45"/>
      <c r="K10" s="45"/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3">
        <v>7</v>
      </c>
      <c r="J11" s="45"/>
      <c r="K11" s="45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3">
        <v>8</v>
      </c>
      <c r="J12" s="45">
        <v>41608</v>
      </c>
      <c r="K12" s="45">
        <v>41608</v>
      </c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3">
        <v>9</v>
      </c>
      <c r="J13" s="45"/>
      <c r="K13" s="45"/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3">
        <v>10</v>
      </c>
      <c r="J14" s="72">
        <f>SUM(J5:J13)</f>
        <v>683762253</v>
      </c>
      <c r="K14" s="72">
        <f>SUM(K5:K13)</f>
        <v>645190056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3">
        <v>11</v>
      </c>
      <c r="J15" s="45"/>
      <c r="K15" s="45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3">
        <v>12</v>
      </c>
      <c r="J16" s="45"/>
      <c r="K16" s="45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3">
        <v>13</v>
      </c>
      <c r="J17" s="45"/>
      <c r="K17" s="45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3">
        <v>14</v>
      </c>
      <c r="J18" s="45"/>
      <c r="K18" s="45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3">
        <v>15</v>
      </c>
      <c r="J19" s="45"/>
      <c r="K19" s="45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3">
        <v>16</v>
      </c>
      <c r="J20" s="45"/>
      <c r="K20" s="45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268</v>
      </c>
      <c r="B23" s="255"/>
      <c r="C23" s="255"/>
      <c r="D23" s="255"/>
      <c r="E23" s="255"/>
      <c r="F23" s="255"/>
      <c r="G23" s="255"/>
      <c r="H23" s="255"/>
      <c r="I23" s="46">
        <v>18</v>
      </c>
      <c r="J23" s="44"/>
      <c r="K23" s="44"/>
    </row>
    <row r="24" spans="1:11" ht="17.25" customHeight="1">
      <c r="A24" s="256" t="s">
        <v>269</v>
      </c>
      <c r="B24" s="257"/>
      <c r="C24" s="257"/>
      <c r="D24" s="257"/>
      <c r="E24" s="257"/>
      <c r="F24" s="257"/>
      <c r="G24" s="257"/>
      <c r="H24" s="257"/>
      <c r="I24" s="47">
        <v>19</v>
      </c>
      <c r="J24" s="73"/>
      <c r="K24" s="73"/>
    </row>
    <row r="25" spans="1:11" ht="30" customHeight="1">
      <c r="A25" s="258" t="s">
        <v>270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5" t="s">
        <v>246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6" t="s">
        <v>302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Đurkić</cp:lastModifiedBy>
  <cp:lastPrinted>2011-04-27T12:20:10Z</cp:lastPrinted>
  <dcterms:created xsi:type="dcterms:W3CDTF">2008-10-17T11:51:54Z</dcterms:created>
  <dcterms:modified xsi:type="dcterms:W3CDTF">2014-04-29T10:36:36Z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